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activeTab="0"/>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'Bilješke'!$A$1:$J$41</definedName>
    <definedName name="_xlnm.Print_Area" localSheetId="3">'NT_I'!$A$1:$K$52</definedName>
    <definedName name="_xlnm.Print_Area" localSheetId="0">'OPĆI PODACI'!$A$1:$I$63</definedName>
    <definedName name="_xlnm.Print_Area" localSheetId="5">'PK'!$A$1:$K$25</definedName>
    <definedName name="_xlnm.Print_Area" localSheetId="2">'RDG'!$A$1:$M$71</definedName>
  </definedNames>
  <calcPr fullCalcOnLoad="1"/>
</workbook>
</file>

<file path=xl/comments7.xml><?xml version="1.0" encoding="utf-8"?>
<comments xmlns="http://schemas.openxmlformats.org/spreadsheetml/2006/main">
  <authors>
    <author>a</author>
  </authors>
  <commentList>
    <comment ref="A21" authorId="0">
      <text>
        <r>
          <rPr>
            <sz val="8"/>
            <rFont val="Tahoma"/>
            <family val="2"/>
          </rPr>
          <t xml:space="preserve">Podatak pod </t>
        </r>
        <r>
          <rPr>
            <b/>
            <sz val="8"/>
            <rFont val="Tahoma"/>
            <family val="2"/>
          </rPr>
          <t xml:space="preserve"> Neizvjesnosti</t>
        </r>
        <r>
          <rPr>
            <sz val="8"/>
            <rFont val="Tahoma"/>
            <family val="2"/>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23" authorId="0">
      <text>
        <r>
          <rPr>
            <sz val="8"/>
            <rFont val="Tahoma"/>
            <family val="2"/>
          </rPr>
          <t xml:space="preserve">Podatak pod </t>
        </r>
        <r>
          <rPr>
            <b/>
            <sz val="8"/>
            <rFont val="Tahoma"/>
            <family val="2"/>
          </rPr>
          <t>Rezultati poslovanja</t>
        </r>
        <r>
          <rPr>
            <sz val="8"/>
            <rFont val="Tahoma"/>
            <family val="2"/>
          </rPr>
          <t xml:space="preserve"> obuhvaća komentar uprave društva o financijskom i poslovnom rezultatu u promatranom tromjesečju i kumulativnom razdoblju u usporedbi s istim razdobljem prethodne godine.
</t>
        </r>
      </text>
    </comment>
    <comment ref="A25" authorId="0">
      <text>
        <r>
          <rPr>
            <sz val="8"/>
            <rFont val="Tahoma"/>
            <family val="2"/>
          </rPr>
          <t xml:space="preserve">Podatak pod </t>
        </r>
        <r>
          <rPr>
            <b/>
            <sz val="8"/>
            <rFont val="Tahoma"/>
            <family val="2"/>
          </rPr>
          <t>Prihodi po djelatnostima</t>
        </r>
        <r>
          <rPr>
            <sz val="8"/>
            <rFont val="Tahoma"/>
            <family val="2"/>
          </rPr>
          <t xml:space="preserve"> obuhvaća analizu planiranih i ostvarenih prihoda po temeljnim djelatnostima za promatrano tromjesečje, uz navođenje razloga za eventualna odstupanja.
</t>
        </r>
      </text>
    </comment>
    <comment ref="A27" authorId="0">
      <text>
        <r>
          <rPr>
            <sz val="8"/>
            <rFont val="Tahoma"/>
            <family val="2"/>
          </rPr>
          <t xml:space="preserve">Podatak pod </t>
        </r>
        <r>
          <rPr>
            <b/>
            <sz val="8"/>
            <rFont val="Tahoma"/>
            <family val="2"/>
          </rPr>
          <t>Opis usluga</t>
        </r>
        <r>
          <rPr>
            <sz val="8"/>
            <rFont val="Tahoma"/>
            <family val="2"/>
          </rPr>
          <t xml:space="preserve"> obuhvaća popis osnovnih usluga te opis planiranog uvođenja novih usluga.
</t>
        </r>
      </text>
    </comment>
    <comment ref="A33" authorId="0">
      <text>
        <r>
          <rPr>
            <sz val="8"/>
            <rFont val="Tahoma"/>
            <family val="2"/>
          </rPr>
          <t xml:space="preserve">Podatak pod </t>
        </r>
        <r>
          <rPr>
            <b/>
            <sz val="8"/>
            <rFont val="Tahoma"/>
            <family val="2"/>
          </rPr>
          <t>Likvidnost</t>
        </r>
        <r>
          <rPr>
            <sz val="8"/>
            <rFont val="Tahoma"/>
            <family val="2"/>
          </rPr>
          <t xml:space="preserve"> obuhvaća komentar uprave o poslovanju društva s obzirom na problematiku likvidnosti i solventnosti, kako u tekućem tromjesečju, tako i u budućim razdobljima.
</t>
        </r>
      </text>
    </comment>
    <comment ref="E35" authorId="0">
      <text>
        <r>
          <rPr>
            <sz val="8"/>
            <rFont val="Tahoma"/>
            <family val="2"/>
          </rPr>
          <t>Podatak pod</t>
        </r>
        <r>
          <rPr>
            <b/>
            <sz val="8"/>
            <rFont val="Tahoma"/>
            <family val="2"/>
          </rPr>
          <t xml:space="preserve"> Promjene računovodstvenih politika</t>
        </r>
        <r>
          <rPr>
            <sz val="8"/>
            <rFont val="Tahoma"/>
            <family val="2"/>
          </rPr>
          <t xml:space="preserve"> obuhvaća komentar uprave o svim značajnijim promjenama računovodstvenih politika u tekućem tromjesečju koje imaju bilo kakav utjecaj na sastavljanje i objavljivanje financijskih izvješća. 
</t>
        </r>
      </text>
    </comment>
    <comment ref="E37" authorId="0">
      <text>
        <r>
          <rPr>
            <sz val="8"/>
            <rFont val="Tahoma"/>
            <family val="2"/>
          </rPr>
          <t xml:space="preserve">Podatak pod </t>
        </r>
        <r>
          <rPr>
            <b/>
            <sz val="8"/>
            <rFont val="Tahoma"/>
            <family val="2"/>
          </rPr>
          <t xml:space="preserve">Pravna pitanja </t>
        </r>
        <r>
          <rPr>
            <sz val="8"/>
            <rFont val="Tahoma"/>
            <family val="2"/>
          </rPr>
          <t xml:space="preserve">obuhvaća komentar uprave o važnijim sudskim sporovima u kojima društvo sudjeluje kao tužitelj ili tuženik i njihovom značaju za poslovanje društva.
</t>
        </r>
      </text>
    </comment>
    <comment ref="E39" authorId="0">
      <text>
        <r>
          <rPr>
            <sz val="8"/>
            <rFont val="Tahoma"/>
            <family val="2"/>
          </rPr>
          <t xml:space="preserve">Podatak pod </t>
        </r>
        <r>
          <rPr>
            <b/>
            <sz val="8"/>
            <rFont val="Tahoma"/>
            <family val="2"/>
          </rPr>
          <t>Ostale napomene</t>
        </r>
        <r>
          <rPr>
            <sz val="8"/>
            <rFont val="Tahoma"/>
            <family val="2"/>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<sst xmlns="http://schemas.openxmlformats.org/spreadsheetml/2006/main" count="428" uniqueCount="372">
  <si>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</si>
  <si>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</si>
  <si>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</si>
  <si>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</si>
  <si>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</si>
  <si>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</si>
  <si>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</si>
  <si>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</si>
  <si>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</si>
  <si>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</si>
  <si>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</si>
  <si>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</si>
  <si>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</si>
  <si>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</si>
  <si>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</si>
  <si>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</si>
  <si>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</si>
  <si>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</si>
  <si>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</si>
  <si>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</si>
  <si>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</si>
  <si>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</si>
  <si>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</si>
  <si>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</si>
  <si>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</si>
  <si>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</si>
  <si>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</si>
  <si>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</si>
  <si>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</si>
  <si>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</si>
  <si>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</si>
  <si>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</si>
  <si>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</si>
  <si>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</si>
  <si>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</si>
  <si>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</si>
  <si>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</si>
  <si>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</si>
  <si>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</si>
  <si>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</si>
  <si>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</si>
  <si>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</si>
  <si>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</si>
  <si>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</si>
  <si>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</si>
  <si>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</si>
  <si>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</si>
  <si>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</si>
  <si>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</si>
  <si>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</si>
  <si>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</si>
  <si>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</si>
  <si>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</si>
  <si>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</si>
  <si>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</si>
  <si>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</si>
  <si>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</si>
  <si>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</si>
  <si>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</si>
  <si>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</si>
  <si>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</si>
  <si>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</si>
  <si>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</si>
  <si>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</si>
  <si>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</si>
  <si>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</si>
  <si>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</si>
  <si>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</si>
  <si>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</si>
  <si>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</si>
  <si>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</si>
  <si>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</si>
  <si>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</si>
  <si>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</si>
  <si>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</si>
  <si>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</si>
  <si>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</si>
  <si>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</si>
  <si>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</si>
  <si>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</si>
  <si>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</si>
  <si>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</si>
  <si>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</si>
  <si>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</si>
  <si>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</si>
  <si>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</si>
  <si>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</si>
  <si>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</si>
  <si>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</si>
  <si>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</si>
  <si>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</si>
  <si>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</si>
  <si>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</si>
  <si>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</si>
  <si>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</si>
  <si>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</si>
  <si>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</si>
  <si>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</si>
  <si>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</si>
  <si>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</si>
  <si>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</si>
  <si>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</si>
  <si>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</si>
  <si>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</si>
  <si>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</si>
  <si>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</si>
  <si>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</si>
  <si>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</si>
  <si>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</si>
  <si>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</si>
  <si>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</si>
  <si>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</si>
  <si>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</si>
  <si>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</si>
  <si>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</si>
  <si>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</si>
  <si>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</si>
  <si>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</si>
  <si>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</si>
  <si>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</si>
  <si>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</si>
  <si>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</si>
  <si>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</si>
  <si>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</si>
  <si>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</si>
  <si>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</si>
  <si>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</si>
  <si>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</si>
  <si>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</si>
  <si>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</si>
  <si>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</si>
  <si>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</si>
  <si>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</si>
  <si>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</si>
  <si>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</si>
  <si>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</si>
  <si>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</si>
  <si>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</si>
  <si>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</si>
  <si>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</si>
  <si>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</si>
  <si>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</si>
  <si>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</si>
  <si>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</si>
  <si>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</si>
  <si>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</si>
  <si>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</si>
  <si>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</si>
  <si>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</si>
  <si>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</si>
  <si>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</si>
  <si>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</si>
  <si>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</si>
  <si>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</si>
  <si>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</si>
  <si>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</si>
  <si>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</si>
  <si>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</si>
  <si>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</si>
  <si>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</si>
  <si>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</si>
  <si>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</si>
  <si>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</si>
  <si>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</si>
  <si>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</si>
  <si>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</si>
  <si>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</si>
  <si>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</si>
  <si>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</si>
  <si>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</si>
  <si>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</si>
  <si>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</si>
  <si>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</si>
  <si>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</si>
  <si>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</si>
  <si>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</si>
  <si>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</si>
  <si>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</si>
  <si>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</si>
  <si>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</si>
  <si>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</si>
  <si>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</si>
  <si>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</si>
  <si>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</si>
  <si>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</si>
  <si>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</si>
  <si>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</si>
  <si>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</si>
  <si>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</si>
  <si>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</si>
  <si>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</si>
  <si>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</si>
  <si>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</si>
  <si>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</si>
  <si>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</si>
  <si>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</si>
  <si>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</si>
  <si>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</si>
  <si>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</si>
  <si>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</si>
  <si>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</si>
  <si>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</si>
  <si>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</si>
  <si>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</si>
  <si>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</si>
  <si>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</si>
  <si>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</si>
  <si>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</si>
  <si>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</si>
  <si>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</si>
  <si>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</si>
  <si>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</si>
  <si>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</si>
  <si>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</si>
  <si>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</si>
  <si>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</si>
  <si>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</si>
  <si>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</si>
  <si>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</si>
  <si>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</si>
  <si>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</si>
  <si>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</si>
  <si>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</si>
  <si>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</si>
  <si>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</si>
  <si>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</si>
  <si>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</si>
  <si>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</si>
  <si>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</si>
  <si>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</si>
  <si>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</si>
  <si>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</si>
  <si>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</si>
  <si>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</si>
  <si>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</si>
  <si>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</si>
  <si>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</si>
  <si>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</si>
  <si>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</si>
  <si>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</si>
  <si>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</si>
  <si>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</si>
  <si>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</si>
  <si>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</si>
  <si>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</si>
  <si>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</si>
  <si>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</si>
  <si>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</si>
  <si>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</si>
  <si>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</si>
  <si>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</si>
  <si>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</si>
  <si>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</si>
  <si>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</si>
  <si>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</si>
  <si>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</si>
  <si>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</si>
  <si>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</si>
  <si>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</si>
  <si>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</si>
  <si>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</si>
  <si>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</si>
  <si>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</si>
  <si>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</si>
  <si>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</si>
  <si>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</si>
  <si>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</si>
  <si>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</si>
  <si>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</si>
  <si>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</si>
  <si>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</si>
  <si>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</si>
  <si>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</si>
  <si>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</si>
  <si>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</si>
  <si>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</si>
  <si>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</si>
  <si>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</si>
  <si>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</si>
  <si>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</si>
  <si>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</si>
  <si>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</si>
  <si>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</si>
  <si>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</si>
  <si>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</si>
  <si>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</si>
  <si>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</si>
  <si>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</si>
  <si>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</si>
  <si>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</si>
  <si>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</si>
  <si>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</si>
  <si>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</si>
  <si>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</si>
  <si>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</si>
  <si>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</si>
  <si>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</si>
  <si>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</si>
  <si>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</si>
  <si>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</si>
  <si>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</si>
  <si>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</si>
  <si>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</si>
  <si>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</si>
  <si>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</si>
  <si>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</si>
  <si>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</si>
  <si>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</si>
  <si>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</si>
  <si>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</si>
  <si>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</si>
  <si>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</si>
  <si>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</si>
  <si>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</si>
  <si>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</si>
  <si>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</si>
  <si>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 xml:space="preserve">(1) Bilješke uz financijske izvještaje sadrže dodatne i dopunske informacije koje nisu prezentirane u bilanci, računu dobiti i gubitka, izvještaju o novčanom tijeku i izvještaju o promjenama kapitala sukladno odredbama odgovarajućih standarda financijskog izvještavanja. </t>
  </si>
  <si>
    <t>Tromjesečni financijski izvještaj poduzetnika TFI-POD</t>
  </si>
  <si>
    <t>(krajem izvještajnog razdoblja)</t>
  </si>
  <si>
    <t>Prethodno razdoblje</t>
  </si>
  <si>
    <t>Tekuće razdoblje</t>
  </si>
  <si>
    <t xml:space="preserve">     3. Novčani primici od kamata</t>
  </si>
  <si>
    <t xml:space="preserve">     4. Novčani primici od dividendi</t>
  </si>
  <si>
    <t>01.01.2017.</t>
  </si>
  <si>
    <t>30.09.2017.</t>
  </si>
  <si>
    <t>03275841</t>
  </si>
  <si>
    <t>080008303</t>
  </si>
  <si>
    <t>42523247815</t>
  </si>
  <si>
    <t>AUTO HRVATSKA D.D.</t>
  </si>
  <si>
    <t>ZAGREB</t>
  </si>
  <si>
    <t>Heinzelova 70</t>
  </si>
  <si>
    <t>ah@autohrvatska.hr</t>
  </si>
  <si>
    <t>www.autohrvatska.hr</t>
  </si>
  <si>
    <t>Zagreb</t>
  </si>
  <si>
    <t>Ne</t>
  </si>
  <si>
    <t>4511</t>
  </si>
  <si>
    <t>Marina Korpar</t>
  </si>
  <si>
    <t>01/6167639</t>
  </si>
  <si>
    <t>01/6167564</t>
  </si>
  <si>
    <t>mkorpar@autohrvatska.hr</t>
  </si>
  <si>
    <t>Tihava Bogdan; Srebrenović Robert</t>
  </si>
  <si>
    <t>stanje na dan 30.09.2017.</t>
  </si>
  <si>
    <t>u razdoblju 01.01.2017. do 30.09.2017.</t>
  </si>
  <si>
    <t>Obveznik:  AUTO HRVATSKA d.d.</t>
  </si>
  <si>
    <t>BILJEŠKE</t>
  </si>
  <si>
    <t>1. Podjela dionica</t>
  </si>
  <si>
    <t>Nije bilo podjela</t>
  </si>
  <si>
    <t>2. Zarada po dionici</t>
  </si>
  <si>
    <t>U okviru planiranog</t>
  </si>
  <si>
    <t>3. Promjena vlasničke strukture</t>
  </si>
  <si>
    <t>Nije bilo promjena</t>
  </si>
  <si>
    <t>4. Pripajanja i spajanja</t>
  </si>
  <si>
    <t>5. Neizvjesnost (opis slučajeva kod kojih postoji neizvjesnost naplate prihoda ili mogućih budućih tr)</t>
  </si>
  <si>
    <t>Kratkotrajna i dugotrajna potraživanja osigurana su odgovarajućim instrumentima, pa se ne očekuju značajni troškovi s naslova otpisa. Kod neizvjesne naplate rade se vrijednosna usklađenja potraživanja od kupaca te rezerviraju troškovi.
Također se rezerviraju troškovi za rizike po sudskim sporovima za koje na dan bilance postoji vjerojatnost nastajanja.</t>
  </si>
  <si>
    <t>6. Rezultati poslovanja</t>
  </si>
  <si>
    <t>7. Prihodi po djelatnostima / segmentima</t>
  </si>
  <si>
    <t>U okviru očekivanih poslovnih planova.</t>
  </si>
  <si>
    <t>8. Opis proizvoda ili usluga</t>
  </si>
  <si>
    <t>Osnovna djelatnost tvrtke je upravljanje holding-društvima, računovodstveni, knjigovodstveni poslovi, porezno savjetovanje, poslovanje nekretninama, računalne i srodne aktivnosti, savjetovanje u vezi s poslovanjem i upravljanjem, promidžba (reklama i propaganda), djelatnost organizatora sajmova i kongresa.</t>
  </si>
  <si>
    <t>9. Ukupni rashodi</t>
  </si>
  <si>
    <t>10. Ukupni prihodi</t>
  </si>
  <si>
    <t>11. Likvidnost</t>
  </si>
  <si>
    <t>Likvidnost Tvrtke je zadovoljavajuća, a posljedica je dosljednje primjene financijske i komercijalne politike.</t>
  </si>
  <si>
    <t>12. Promjene računovodstvenih politika</t>
  </si>
  <si>
    <t xml:space="preserve">U promatranom  razdoblju nije bilo promjene računovodstvenih politika. </t>
  </si>
  <si>
    <t>13. Pravna pitanja</t>
  </si>
  <si>
    <t>Sva pravna pitanja u kojem je društvo u položaju tuženika ili tužitelje nisu od  većeg značaja za utjecaj na poslovni rezultat.</t>
  </si>
  <si>
    <t>14. Ostale napomene</t>
  </si>
  <si>
    <t>Financijski izvještaji izrađeni su prema MSFI-a.</t>
  </si>
  <si>
    <r>
      <t xml:space="preserve">Ostvareni  dobitak  za  razdoblje 1.1.2017. - 30.09.2017.  iznosi  </t>
    </r>
    <r>
      <rPr>
        <b/>
        <sz val="10"/>
        <rFont val="Arial"/>
        <family val="2"/>
      </rPr>
      <t xml:space="preserve">42.582.682 </t>
    </r>
    <r>
      <rPr>
        <sz val="10"/>
        <rFont val="Arial"/>
        <family val="2"/>
      </rPr>
      <t xml:space="preserve"> kuna.</t>
    </r>
  </si>
  <si>
    <t>Ukupni rashodi ostvareni u prva tri kvartala 2017. godine iznose 53.735.317 kuna, dok su u istom razdoblju prethodne godine iznosili 45.614.838 kn .</t>
  </si>
  <si>
    <t xml:space="preserve">U  prva tri kvartala  2017. godine društvo je ostvarilo ukupan prihod u visini od 96.317.999 kuna, dok je u istom razdoblju prethodne godine ukupno ostvareni prihod iznosio 83.346.807 Kn.  </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</si>
</sst>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_-* #,##0.0\ _k_n_-;\-* #,##0.0\ _k_n_-;_-* &quot;-&quot;??\ _k_n_-;_-@_-"/>
    <numFmt numFmtId="195" formatCode="_-* #,##0\ _k_n_-;\-* #,##0\ _k_n_-;_-* &quot;-&quot;??\ _k_n_-;_-@_-"/>
  </numFmts>
  <fonts count="5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sz val="11"/>
      <name val="Arial"/>
      <family val="2"/>
    </font>
    <font>
      <b/>
      <sz val="9"/>
      <color indexed="8"/>
      <name val="Arial"/>
      <family val="2"/>
    </font>
    <font>
      <b/>
      <sz val="10"/>
      <color indexed="8"/>
      <name val="Arial"/>
      <family val="2"/>
    </font>
    <font>
      <sz val="8"/>
      <color indexed="8"/>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lightGray">
        <fgColor indexed="22"/>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51" fillId="27" borderId="8" applyNumberFormat="0" applyAlignment="0" applyProtection="0"/>
    <xf numFmtId="9" fontId="0" fillId="0" borderId="0" applyFont="0" applyFill="0" applyBorder="0" applyAlignment="0" applyProtection="0"/>
    <xf numFmtId="0" fontId="9" fillId="0" borderId="0">
      <alignment vertical="top"/>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39">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3" fillId="0" borderId="0" xfId="58" applyFont="1" applyAlignment="1">
      <alignment/>
      <protection/>
    </xf>
    <xf numFmtId="0" fontId="0" fillId="0" borderId="0" xfId="58" applyFont="1" applyAlignment="1">
      <alignment/>
      <protection/>
    </xf>
    <xf numFmtId="0" fontId="3" fillId="0" borderId="16" xfId="58" applyFont="1" applyFill="1" applyBorder="1" applyAlignment="1" applyProtection="1">
      <alignment horizontal="center" vertical="center"/>
      <protection hidden="1" locked="0"/>
    </xf>
    <xf numFmtId="0" fontId="2" fillId="0" borderId="0" xfId="58" applyFont="1" applyFill="1" applyBorder="1" applyAlignment="1" applyProtection="1">
      <alignment horizontal="left" vertical="center"/>
      <protection hidden="1"/>
    </xf>
    <xf numFmtId="0" fontId="3" fillId="0" borderId="0" xfId="58" applyFont="1" applyFill="1" applyBorder="1" applyAlignment="1" applyProtection="1">
      <alignment vertical="center"/>
      <protection hidden="1"/>
    </xf>
    <xf numFmtId="0" fontId="3" fillId="0" borderId="0" xfId="58" applyFont="1" applyFill="1" applyBorder="1" applyAlignment="1" applyProtection="1">
      <alignment horizontal="center" vertical="center" wrapText="1"/>
      <protection hidden="1"/>
    </xf>
    <xf numFmtId="0" fontId="3" fillId="0" borderId="0" xfId="58" applyFont="1" applyBorder="1" applyAlignment="1" applyProtection="1">
      <alignment/>
      <protection hidden="1"/>
    </xf>
    <xf numFmtId="0" fontId="12" fillId="0" borderId="0" xfId="58" applyFont="1" applyBorder="1" applyAlignment="1" applyProtection="1">
      <alignment horizontal="right" vertical="center" wrapText="1"/>
      <protection hidden="1"/>
    </xf>
    <xf numFmtId="0" fontId="12" fillId="0" borderId="0" xfId="58" applyNumberFormat="1" applyFont="1" applyFill="1" applyBorder="1" applyAlignment="1" applyProtection="1">
      <alignment horizontal="right" vertical="center" shrinkToFit="1"/>
      <protection hidden="1" locked="0"/>
    </xf>
    <xf numFmtId="0" fontId="12" fillId="0" borderId="0" xfId="58" applyFont="1" applyFill="1" applyBorder="1" applyAlignment="1" applyProtection="1">
      <alignment horizontal="left" vertical="center"/>
      <protection hidden="1"/>
    </xf>
    <xf numFmtId="0" fontId="3" fillId="0" borderId="0" xfId="58" applyFont="1" applyBorder="1" applyAlignment="1" applyProtection="1">
      <alignment horizontal="left"/>
      <protection hidden="1"/>
    </xf>
    <xf numFmtId="0" fontId="3" fillId="0" borderId="0" xfId="58" applyFont="1" applyBorder="1" applyAlignment="1" applyProtection="1">
      <alignment vertical="top"/>
      <protection hidden="1"/>
    </xf>
    <xf numFmtId="0" fontId="3" fillId="0" borderId="0" xfId="58" applyFont="1" applyBorder="1" applyAlignment="1" applyProtection="1">
      <alignment horizontal="right"/>
      <protection hidden="1"/>
    </xf>
    <xf numFmtId="0" fontId="2" fillId="0" borderId="0" xfId="58" applyFont="1" applyFill="1" applyBorder="1" applyAlignment="1" applyProtection="1">
      <alignment horizontal="right" vertical="center"/>
      <protection hidden="1" locked="0"/>
    </xf>
    <xf numFmtId="0" fontId="3" fillId="0" borderId="0" xfId="58" applyFont="1" applyBorder="1" applyAlignment="1" applyProtection="1">
      <alignment/>
      <protection hidden="1"/>
    </xf>
    <xf numFmtId="0" fontId="2" fillId="0" borderId="0" xfId="58" applyFont="1" applyBorder="1" applyAlignment="1" applyProtection="1">
      <alignment vertical="top"/>
      <protection hidden="1"/>
    </xf>
    <xf numFmtId="0" fontId="3" fillId="0" borderId="0" xfId="58" applyFont="1" applyFill="1" applyBorder="1" applyAlignment="1" applyProtection="1">
      <alignment/>
      <protection hidden="1"/>
    </xf>
    <xf numFmtId="0" fontId="3" fillId="0" borderId="0" xfId="58" applyFont="1" applyBorder="1" applyAlignment="1" applyProtection="1">
      <alignment horizontal="center" vertical="center"/>
      <protection hidden="1" locked="0"/>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0" xfId="58" applyFont="1" applyBorder="1" applyAlignment="1" applyProtection="1">
      <alignment horizontal="right" vertical="top"/>
      <protection hidden="1"/>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0" xfId="58" applyFont="1" applyBorder="1" applyAlignment="1">
      <alignment/>
      <protection/>
    </xf>
    <xf numFmtId="0" fontId="3" fillId="0" borderId="0" xfId="58" applyFont="1" applyBorder="1" applyAlignment="1" applyProtection="1">
      <alignment horizontal="left" vertical="top"/>
      <protection hidden="1"/>
    </xf>
    <xf numFmtId="0" fontId="3" fillId="0" borderId="17" xfId="58" applyFont="1" applyBorder="1" applyAlignment="1" applyProtection="1">
      <alignment/>
      <protection hidden="1"/>
    </xf>
    <xf numFmtId="0" fontId="3" fillId="0" borderId="0" xfId="58" applyFont="1" applyBorder="1" applyAlignment="1" applyProtection="1">
      <alignment vertical="center"/>
      <protection hidden="1"/>
    </xf>
    <xf numFmtId="0" fontId="3" fillId="0" borderId="18" xfId="58" applyFont="1" applyBorder="1" applyAlignment="1" applyProtection="1">
      <alignment/>
      <protection hidden="1"/>
    </xf>
    <xf numFmtId="0" fontId="3" fillId="0" borderId="18" xfId="58" applyFont="1" applyBorder="1" applyAlignment="1">
      <alignment/>
      <protection/>
    </xf>
    <xf numFmtId="0" fontId="9" fillId="0" borderId="0" xfId="63">
      <alignment vertical="top"/>
      <protection/>
    </xf>
    <xf numFmtId="0" fontId="10" fillId="0" borderId="0" xfId="63" applyFont="1" applyFill="1" applyBorder="1" applyAlignment="1">
      <alignment horizontal="center" vertical="center" wrapText="1"/>
      <protection/>
    </xf>
    <xf numFmtId="0" fontId="7" fillId="0" borderId="0" xfId="63"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63" applyFont="1" applyBorder="1" applyAlignment="1" applyProtection="1">
      <alignment vertical="center"/>
      <protection hidden="1"/>
    </xf>
    <xf numFmtId="0" fontId="3" fillId="0" borderId="0" xfId="58" applyFont="1" applyBorder="1" applyAlignment="1" applyProtection="1">
      <alignment horizontal="right" wrapText="1"/>
      <protection hidden="1"/>
    </xf>
    <xf numFmtId="0" fontId="3" fillId="0" borderId="0" xfId="58"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0" fontId="0" fillId="0" borderId="19"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0" fillId="0" borderId="19" xfId="0" applyFill="1" applyBorder="1" applyAlignment="1">
      <alignment/>
    </xf>
    <xf numFmtId="0" fontId="6" fillId="0" borderId="21"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3" applyFont="1" applyFill="1" applyAlignment="1">
      <alignment wrapText="1"/>
      <protection/>
    </xf>
    <xf numFmtId="0" fontId="0" fillId="0" borderId="0" xfId="0" applyFont="1" applyFill="1" applyAlignment="1">
      <alignment/>
    </xf>
    <xf numFmtId="0" fontId="0" fillId="0" borderId="0" xfId="63" applyFont="1" applyFill="1" applyBorder="1" applyAlignment="1">
      <alignment wrapText="1"/>
      <protection/>
    </xf>
    <xf numFmtId="3" fontId="1" fillId="0" borderId="1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3" fillId="0" borderId="17" xfId="58" applyFont="1" applyBorder="1" applyAlignment="1">
      <alignment/>
      <protection/>
    </xf>
    <xf numFmtId="0" fontId="3" fillId="0" borderId="24" xfId="58" applyFont="1" applyBorder="1" applyAlignment="1">
      <alignment/>
      <protection/>
    </xf>
    <xf numFmtId="0" fontId="3" fillId="0" borderId="25" xfId="58" applyFont="1" applyFill="1" applyBorder="1" applyAlignment="1" applyProtection="1">
      <alignment horizontal="left" vertical="center" wrapText="1"/>
      <protection hidden="1"/>
    </xf>
    <xf numFmtId="0" fontId="3" fillId="0" borderId="16" xfId="58" applyFont="1" applyFill="1" applyBorder="1" applyAlignment="1" applyProtection="1">
      <alignment vertical="center"/>
      <protection hidden="1"/>
    </xf>
    <xf numFmtId="0" fontId="3" fillId="0" borderId="25" xfId="58" applyFont="1" applyBorder="1" applyAlignment="1" applyProtection="1">
      <alignment horizontal="left" vertical="center" wrapText="1"/>
      <protection hidden="1"/>
    </xf>
    <xf numFmtId="0" fontId="3" fillId="0" borderId="16" xfId="58" applyFont="1" applyBorder="1" applyAlignment="1" applyProtection="1">
      <alignment/>
      <protection hidden="1"/>
    </xf>
    <xf numFmtId="0" fontId="12" fillId="0" borderId="0" xfId="58" applyFont="1" applyBorder="1" applyAlignment="1" applyProtection="1">
      <alignment horizontal="right"/>
      <protection hidden="1"/>
    </xf>
    <xf numFmtId="0" fontId="3" fillId="0" borderId="25" xfId="58" applyFont="1" applyFill="1" applyBorder="1" applyAlignment="1" applyProtection="1">
      <alignment/>
      <protection hidden="1"/>
    </xf>
    <xf numFmtId="0" fontId="3" fillId="0" borderId="25" xfId="58" applyFont="1" applyBorder="1" applyAlignment="1" applyProtection="1">
      <alignment wrapText="1"/>
      <protection hidden="1"/>
    </xf>
    <xf numFmtId="0" fontId="3" fillId="0" borderId="16" xfId="58" applyFont="1" applyBorder="1" applyAlignment="1" applyProtection="1">
      <alignment horizontal="right"/>
      <protection hidden="1"/>
    </xf>
    <xf numFmtId="0" fontId="3" fillId="0" borderId="25" xfId="58" applyFont="1" applyBorder="1" applyAlignment="1" applyProtection="1">
      <alignment/>
      <protection hidden="1"/>
    </xf>
    <xf numFmtId="0" fontId="3" fillId="0" borderId="16" xfId="58" applyFont="1" applyBorder="1" applyAlignment="1" applyProtection="1">
      <alignment horizontal="right" wrapText="1"/>
      <protection hidden="1"/>
    </xf>
    <xf numFmtId="0" fontId="2" fillId="0" borderId="25" xfId="58" applyFont="1" applyFill="1" applyBorder="1" applyAlignment="1" applyProtection="1">
      <alignment horizontal="right" vertical="center"/>
      <protection hidden="1" locked="0"/>
    </xf>
    <xf numFmtId="0" fontId="3" fillId="0" borderId="25" xfId="58" applyFont="1" applyBorder="1" applyAlignment="1" applyProtection="1">
      <alignment vertical="top"/>
      <protection hidden="1"/>
    </xf>
    <xf numFmtId="0" fontId="3" fillId="0" borderId="25" xfId="58" applyFont="1" applyBorder="1" applyAlignment="1" applyProtection="1">
      <alignment horizontal="left" vertical="top" wrapText="1"/>
      <protection hidden="1"/>
    </xf>
    <xf numFmtId="0" fontId="3" fillId="0" borderId="16" xfId="58" applyFont="1" applyBorder="1" applyAlignment="1">
      <alignment/>
      <protection/>
    </xf>
    <xf numFmtId="0" fontId="3" fillId="0" borderId="25" xfId="58" applyFont="1" applyBorder="1" applyAlignment="1" applyProtection="1">
      <alignment horizontal="left" vertical="top" indent="2"/>
      <protection hidden="1"/>
    </xf>
    <xf numFmtId="0" fontId="3" fillId="0" borderId="25" xfId="58" applyFont="1" applyBorder="1" applyAlignment="1" applyProtection="1">
      <alignment horizontal="left" vertical="top" wrapText="1" indent="2"/>
      <protection hidden="1"/>
    </xf>
    <xf numFmtId="0" fontId="3" fillId="0" borderId="16" xfId="58" applyFont="1" applyBorder="1" applyAlignment="1" applyProtection="1">
      <alignment horizontal="right" vertical="top"/>
      <protection hidden="1"/>
    </xf>
    <xf numFmtId="49" fontId="2" fillId="0" borderId="25" xfId="58" applyNumberFormat="1" applyFont="1" applyBorder="1" applyAlignment="1" applyProtection="1">
      <alignment horizontal="center" vertical="center"/>
      <protection hidden="1" locked="0"/>
    </xf>
    <xf numFmtId="0" fontId="3" fillId="0" borderId="16" xfId="58" applyFont="1" applyBorder="1" applyAlignment="1" applyProtection="1">
      <alignment horizontal="left" vertical="top"/>
      <protection hidden="1"/>
    </xf>
    <xf numFmtId="0" fontId="3" fillId="0" borderId="25" xfId="58" applyFont="1" applyBorder="1" applyAlignment="1" applyProtection="1">
      <alignment horizontal="left"/>
      <protection hidden="1"/>
    </xf>
    <xf numFmtId="0" fontId="3" fillId="0" borderId="24" xfId="58" applyFont="1" applyBorder="1" applyAlignment="1" applyProtection="1">
      <alignment/>
      <protection hidden="1"/>
    </xf>
    <xf numFmtId="0" fontId="3" fillId="0" borderId="16" xfId="58" applyFont="1" applyBorder="1" applyAlignment="1" applyProtection="1">
      <alignment horizontal="left"/>
      <protection hidden="1"/>
    </xf>
    <xf numFmtId="0" fontId="3" fillId="0" borderId="25" xfId="58" applyFont="1" applyFill="1" applyBorder="1" applyAlignment="1" applyProtection="1">
      <alignment vertical="center"/>
      <protection hidden="1"/>
    </xf>
    <xf numFmtId="0" fontId="13" fillId="0" borderId="25" xfId="63" applyFont="1" applyFill="1" applyBorder="1" applyAlignment="1" applyProtection="1">
      <alignment vertical="center"/>
      <protection hidden="1"/>
    </xf>
    <xf numFmtId="0" fontId="13" fillId="0" borderId="0" xfId="63" applyFont="1" applyBorder="1" applyAlignment="1" applyProtection="1">
      <alignment horizontal="left"/>
      <protection hidden="1"/>
    </xf>
    <xf numFmtId="0" fontId="9" fillId="0" borderId="0" xfId="63" applyBorder="1" applyAlignment="1">
      <alignment/>
      <protection/>
    </xf>
    <xf numFmtId="0" fontId="9" fillId="0" borderId="25" xfId="63" applyBorder="1" applyAlignment="1">
      <alignment/>
      <protection/>
    </xf>
    <xf numFmtId="0" fontId="2" fillId="0" borderId="16" xfId="58" applyFont="1" applyBorder="1" applyAlignment="1" applyProtection="1">
      <alignment vertical="center"/>
      <protection hidden="1"/>
    </xf>
    <xf numFmtId="0" fontId="3" fillId="0" borderId="26" xfId="58" applyFont="1" applyBorder="1" applyAlignment="1" applyProtection="1">
      <alignment/>
      <protection hidden="1"/>
    </xf>
    <xf numFmtId="0" fontId="3" fillId="0" borderId="27" xfId="58" applyFont="1" applyFill="1" applyBorder="1" applyAlignment="1" applyProtection="1">
      <alignment horizontal="right" vertical="top" wrapText="1"/>
      <protection hidden="1"/>
    </xf>
    <xf numFmtId="0" fontId="3" fillId="0" borderId="28" xfId="58" applyFont="1" applyFill="1" applyBorder="1" applyAlignment="1" applyProtection="1">
      <alignment horizontal="right" vertical="top" wrapText="1"/>
      <protection hidden="1"/>
    </xf>
    <xf numFmtId="0" fontId="3" fillId="0" borderId="28" xfId="58" applyFont="1" applyFill="1" applyBorder="1" applyAlignment="1" applyProtection="1">
      <alignment/>
      <protection hidden="1"/>
    </xf>
    <xf numFmtId="0" fontId="3" fillId="0" borderId="29" xfId="58" applyFont="1" applyFill="1" applyBorder="1" applyAlignment="1" applyProtection="1">
      <alignment/>
      <protection hidden="1"/>
    </xf>
    <xf numFmtId="14" fontId="2" fillId="0" borderId="21" xfId="58" applyNumberFormat="1" applyFont="1" applyFill="1" applyBorder="1" applyAlignment="1" applyProtection="1">
      <alignment horizontal="center" vertical="center"/>
      <protection hidden="1" locked="0"/>
    </xf>
    <xf numFmtId="1" fontId="2" fillId="0" borderId="20" xfId="58" applyNumberFormat="1" applyFont="1" applyFill="1" applyBorder="1" applyAlignment="1" applyProtection="1">
      <alignment horizontal="center" vertical="center"/>
      <protection hidden="1" locked="0"/>
    </xf>
    <xf numFmtId="3" fontId="2" fillId="0" borderId="20" xfId="58" applyNumberFormat="1" applyFont="1" applyFill="1" applyBorder="1" applyAlignment="1" applyProtection="1">
      <alignment horizontal="right" vertical="center"/>
      <protection hidden="1" locked="0"/>
    </xf>
    <xf numFmtId="0" fontId="2" fillId="0" borderId="20" xfId="58" applyFont="1" applyFill="1" applyBorder="1" applyAlignment="1" applyProtection="1">
      <alignment horizontal="center" vertical="center"/>
      <protection hidden="1" locked="0"/>
    </xf>
    <xf numFmtId="49" fontId="2" fillId="0" borderId="20" xfId="58" applyNumberFormat="1" applyFont="1" applyFill="1" applyBorder="1" applyAlignment="1" applyProtection="1">
      <alignment horizontal="right" vertical="center"/>
      <protection hidden="1" locked="0"/>
    </xf>
    <xf numFmtId="0" fontId="2" fillId="0" borderId="16" xfId="58" applyFont="1" applyFill="1" applyBorder="1" applyAlignment="1" applyProtection="1">
      <alignment horizontal="right" vertical="center"/>
      <protection hidden="1" locked="0"/>
    </xf>
    <xf numFmtId="0" fontId="3" fillId="0" borderId="0" xfId="58" applyFont="1" applyFill="1" applyBorder="1" applyAlignment="1">
      <alignment/>
      <protection/>
    </xf>
    <xf numFmtId="49" fontId="2" fillId="0" borderId="0" xfId="58" applyNumberFormat="1" applyFont="1" applyFill="1" applyBorder="1" applyAlignment="1" applyProtection="1">
      <alignment horizontal="center" vertical="center"/>
      <protection hidden="1" locked="0"/>
    </xf>
    <xf numFmtId="14" fontId="7" fillId="0" borderId="0" xfId="63" applyNumberFormat="1" applyFont="1" applyFill="1" applyBorder="1" applyAlignment="1" applyProtection="1">
      <alignment horizontal="center" vertical="center"/>
      <protection hidden="1" locked="0"/>
    </xf>
    <xf numFmtId="0" fontId="9" fillId="33" borderId="0" xfId="0" applyFont="1" applyFill="1" applyBorder="1" applyAlignment="1">
      <alignment/>
    </xf>
    <xf numFmtId="0" fontId="0" fillId="34" borderId="0" xfId="0" applyFont="1" applyFill="1" applyBorder="1" applyAlignment="1">
      <alignment/>
    </xf>
    <xf numFmtId="0" fontId="0" fillId="0" borderId="0" xfId="0" applyFont="1" applyAlignment="1">
      <alignment/>
    </xf>
    <xf numFmtId="0" fontId="7" fillId="34" borderId="0" xfId="57" applyFont="1" applyFill="1" applyBorder="1" applyAlignment="1">
      <alignment horizontal="left" vertical="top"/>
      <protection/>
    </xf>
    <xf numFmtId="0" fontId="0" fillId="34" borderId="0" xfId="57" applyFont="1" applyFill="1" applyBorder="1" applyAlignment="1">
      <alignment horizontal="left" vertical="center"/>
      <protection/>
    </xf>
    <xf numFmtId="0" fontId="7" fillId="34" borderId="0" xfId="57" applyFont="1" applyFill="1" applyBorder="1" applyAlignment="1">
      <alignment horizontal="left" vertical="center"/>
      <protection/>
    </xf>
    <xf numFmtId="0" fontId="0" fillId="34" borderId="0" xfId="0" applyFont="1" applyFill="1" applyBorder="1" applyAlignment="1" applyProtection="1">
      <alignment vertical="center"/>
      <protection/>
    </xf>
    <xf numFmtId="0" fontId="0" fillId="34" borderId="0" xfId="57" applyFont="1" applyFill="1" applyBorder="1" applyAlignment="1">
      <alignment horizontal="left" vertical="top"/>
      <protection/>
    </xf>
    <xf numFmtId="0" fontId="7" fillId="0" borderId="0" xfId="57" applyFont="1" applyFill="1" applyBorder="1" applyAlignment="1">
      <alignment horizontal="left" vertical="top"/>
      <protection/>
    </xf>
    <xf numFmtId="0" fontId="0" fillId="0" borderId="0" xfId="57" applyFont="1" applyFill="1" applyBorder="1" applyAlignment="1">
      <alignment horizontal="left" vertical="top"/>
      <protection/>
    </xf>
    <xf numFmtId="0" fontId="0" fillId="0" borderId="0" xfId="0" applyFont="1" applyFill="1" applyBorder="1" applyAlignment="1" applyProtection="1">
      <alignment vertical="center"/>
      <protection/>
    </xf>
    <xf numFmtId="3" fontId="1" fillId="35" borderId="10" xfId="0" applyNumberFormat="1" applyFont="1" applyFill="1" applyBorder="1" applyAlignment="1" applyProtection="1">
      <alignment vertical="center"/>
      <protection hidden="1"/>
    </xf>
    <xf numFmtId="3" fontId="6" fillId="35" borderId="10" xfId="0" applyNumberFormat="1" applyFont="1" applyFill="1" applyBorder="1" applyAlignment="1" applyProtection="1">
      <alignment vertical="center"/>
      <protection hidden="1"/>
    </xf>
    <xf numFmtId="3" fontId="6" fillId="35" borderId="13" xfId="0" applyNumberFormat="1" applyFont="1" applyFill="1" applyBorder="1" applyAlignment="1" applyProtection="1">
      <alignment vertical="center"/>
      <protection hidden="1"/>
    </xf>
    <xf numFmtId="3" fontId="0" fillId="0" borderId="0" xfId="0" applyNumberFormat="1" applyFill="1" applyAlignment="1">
      <alignment/>
    </xf>
    <xf numFmtId="3" fontId="6" fillId="35" borderId="15" xfId="0" applyNumberFormat="1" applyFont="1" applyFill="1" applyBorder="1" applyAlignment="1" applyProtection="1">
      <alignment vertical="center"/>
      <protection hidden="1"/>
    </xf>
    <xf numFmtId="3" fontId="6" fillId="0" borderId="30" xfId="0" applyNumberFormat="1" applyFont="1" applyBorder="1" applyAlignment="1">
      <alignment/>
    </xf>
    <xf numFmtId="3" fontId="6" fillId="0" borderId="31" xfId="0" applyNumberFormat="1" applyFont="1" applyBorder="1" applyAlignment="1">
      <alignment/>
    </xf>
    <xf numFmtId="3" fontId="6" fillId="0" borderId="32" xfId="0" applyNumberFormat="1" applyFont="1" applyBorder="1" applyAlignment="1">
      <alignment/>
    </xf>
    <xf numFmtId="3" fontId="1" fillId="0" borderId="33" xfId="0" applyNumberFormat="1" applyFont="1" applyBorder="1" applyAlignment="1">
      <alignment/>
    </xf>
    <xf numFmtId="3" fontId="1" fillId="0" borderId="34" xfId="0" applyNumberFormat="1" applyFont="1" applyBorder="1" applyAlignment="1">
      <alignment/>
    </xf>
    <xf numFmtId="3" fontId="1" fillId="0" borderId="35" xfId="0" applyNumberFormat="1" applyFont="1" applyBorder="1" applyAlignment="1">
      <alignment/>
    </xf>
    <xf numFmtId="3" fontId="6" fillId="0" borderId="33" xfId="0" applyNumberFormat="1" applyFont="1" applyBorder="1" applyAlignment="1">
      <alignment/>
    </xf>
    <xf numFmtId="3" fontId="6" fillId="0" borderId="34" xfId="0" applyNumberFormat="1" applyFont="1" applyBorder="1" applyAlignment="1">
      <alignment/>
    </xf>
    <xf numFmtId="3" fontId="6" fillId="0" borderId="35" xfId="0" applyNumberFormat="1" applyFont="1" applyBorder="1" applyAlignment="1">
      <alignment/>
    </xf>
    <xf numFmtId="3" fontId="1" fillId="0" borderId="33" xfId="0" applyNumberFormat="1" applyFont="1" applyFill="1" applyBorder="1" applyAlignment="1">
      <alignment/>
    </xf>
    <xf numFmtId="3" fontId="1" fillId="0" borderId="34" xfId="0" applyNumberFormat="1" applyFont="1" applyFill="1" applyBorder="1" applyAlignment="1">
      <alignment/>
    </xf>
    <xf numFmtId="3" fontId="1" fillId="0" borderId="35" xfId="0" applyNumberFormat="1" applyFont="1" applyFill="1" applyBorder="1" applyAlignment="1">
      <alignment/>
    </xf>
    <xf numFmtId="3" fontId="6" fillId="0" borderId="33" xfId="0" applyNumberFormat="1" applyFont="1" applyFill="1" applyBorder="1" applyAlignment="1">
      <alignment/>
    </xf>
    <xf numFmtId="3" fontId="6" fillId="0" borderId="34" xfId="0" applyNumberFormat="1" applyFont="1" applyFill="1" applyBorder="1" applyAlignment="1">
      <alignment/>
    </xf>
    <xf numFmtId="3" fontId="6" fillId="0" borderId="35" xfId="0" applyNumberFormat="1" applyFont="1" applyFill="1" applyBorder="1" applyAlignment="1">
      <alignment/>
    </xf>
    <xf numFmtId="3" fontId="1" fillId="0" borderId="36" xfId="0" applyNumberFormat="1" applyFont="1" applyFill="1" applyBorder="1" applyAlignment="1" applyProtection="1">
      <alignment vertical="center"/>
      <protection hidden="1"/>
    </xf>
    <xf numFmtId="3" fontId="1" fillId="0" borderId="37" xfId="0" applyNumberFormat="1" applyFont="1" applyFill="1" applyBorder="1" applyAlignment="1" applyProtection="1">
      <alignment vertical="center"/>
      <protection hidden="1"/>
    </xf>
    <xf numFmtId="3" fontId="1" fillId="0" borderId="38" xfId="0" applyNumberFormat="1" applyFont="1" applyFill="1" applyBorder="1" applyAlignment="1" applyProtection="1">
      <alignment vertical="center"/>
      <protection hidden="1"/>
    </xf>
    <xf numFmtId="3" fontId="1" fillId="0" borderId="30" xfId="0" applyNumberFormat="1" applyFont="1" applyFill="1" applyBorder="1" applyAlignment="1" applyProtection="1">
      <alignment vertical="center"/>
      <protection locked="0"/>
    </xf>
    <xf numFmtId="3" fontId="1" fillId="0" borderId="31" xfId="0" applyNumberFormat="1" applyFont="1" applyFill="1" applyBorder="1" applyAlignment="1" applyProtection="1">
      <alignment vertical="center"/>
      <protection locked="0"/>
    </xf>
    <xf numFmtId="3" fontId="1" fillId="0" borderId="32" xfId="0" applyNumberFormat="1" applyFont="1" applyFill="1" applyBorder="1" applyAlignment="1" applyProtection="1">
      <alignment vertical="center"/>
      <protection locked="0"/>
    </xf>
    <xf numFmtId="3" fontId="1" fillId="0" borderId="33" xfId="0" applyNumberFormat="1" applyFont="1" applyFill="1" applyBorder="1" applyAlignment="1" applyProtection="1">
      <alignment vertical="center"/>
      <protection hidden="1"/>
    </xf>
    <xf numFmtId="3" fontId="1" fillId="0" borderId="34" xfId="0" applyNumberFormat="1" applyFont="1" applyFill="1" applyBorder="1" applyAlignment="1" applyProtection="1">
      <alignment vertical="center"/>
      <protection hidden="1"/>
    </xf>
    <xf numFmtId="3" fontId="1" fillId="0" borderId="35" xfId="0" applyNumberFormat="1" applyFont="1" applyFill="1" applyBorder="1" applyAlignment="1" applyProtection="1">
      <alignment vertical="center"/>
      <protection hidden="1"/>
    </xf>
    <xf numFmtId="3" fontId="1" fillId="0" borderId="33" xfId="0" applyNumberFormat="1" applyFont="1" applyFill="1" applyBorder="1" applyAlignment="1" applyProtection="1">
      <alignment vertical="center"/>
      <protection locked="0"/>
    </xf>
    <xf numFmtId="3" fontId="1" fillId="0" borderId="34" xfId="0" applyNumberFormat="1" applyFont="1" applyFill="1" applyBorder="1" applyAlignment="1" applyProtection="1">
      <alignment vertical="center"/>
      <protection locked="0"/>
    </xf>
    <xf numFmtId="3" fontId="1" fillId="0" borderId="35" xfId="0" applyNumberFormat="1" applyFont="1" applyFill="1" applyBorder="1" applyAlignment="1" applyProtection="1">
      <alignment vertical="center"/>
      <protection locked="0"/>
    </xf>
    <xf numFmtId="3" fontId="6" fillId="0" borderId="36" xfId="0" applyNumberFormat="1" applyFont="1" applyFill="1" applyBorder="1" applyAlignment="1" applyProtection="1">
      <alignment vertical="center"/>
      <protection hidden="1"/>
    </xf>
    <xf numFmtId="3" fontId="6" fillId="0" borderId="37" xfId="0" applyNumberFormat="1" applyFont="1" applyFill="1" applyBorder="1" applyAlignment="1" applyProtection="1">
      <alignment vertical="center"/>
      <protection hidden="1"/>
    </xf>
    <xf numFmtId="3" fontId="6" fillId="0" borderId="38" xfId="0" applyNumberFormat="1" applyFont="1" applyFill="1" applyBorder="1" applyAlignment="1" applyProtection="1">
      <alignment vertical="center"/>
      <protection hidden="1"/>
    </xf>
    <xf numFmtId="195" fontId="0" fillId="34" borderId="0" xfId="42" applyNumberFormat="1" applyFont="1" applyFill="1" applyBorder="1" applyAlignment="1">
      <alignment/>
    </xf>
    <xf numFmtId="3" fontId="0" fillId="0" borderId="0" xfId="0" applyNumberFormat="1" applyFont="1" applyFill="1" applyAlignment="1">
      <alignment/>
    </xf>
    <xf numFmtId="0" fontId="3" fillId="0" borderId="28" xfId="58" applyFont="1" applyFill="1" applyBorder="1" applyAlignment="1" applyProtection="1">
      <alignment horizontal="center" vertical="top"/>
      <protection hidden="1"/>
    </xf>
    <xf numFmtId="0" fontId="3" fillId="0" borderId="28" xfId="58" applyFont="1" applyFill="1" applyBorder="1" applyAlignment="1" applyProtection="1">
      <alignment horizontal="center"/>
      <protection hidden="1"/>
    </xf>
    <xf numFmtId="0" fontId="3" fillId="0" borderId="16" xfId="58" applyFont="1" applyBorder="1" applyAlignment="1" applyProtection="1">
      <alignment horizontal="right" vertical="center" wrapText="1"/>
      <protection hidden="1"/>
    </xf>
    <xf numFmtId="0" fontId="3" fillId="0" borderId="25" xfId="58" applyFont="1" applyBorder="1" applyAlignment="1" applyProtection="1">
      <alignment horizontal="right" wrapText="1"/>
      <protection hidden="1"/>
    </xf>
    <xf numFmtId="49" fontId="4" fillId="0" borderId="27" xfId="53" applyNumberFormat="1" applyFill="1" applyBorder="1" applyAlignment="1" applyProtection="1">
      <alignment horizontal="left" vertical="center"/>
      <protection hidden="1" locked="0"/>
    </xf>
    <xf numFmtId="49" fontId="2" fillId="0" borderId="28" xfId="58" applyNumberFormat="1" applyFont="1" applyFill="1" applyBorder="1" applyAlignment="1" applyProtection="1">
      <alignment horizontal="left" vertical="center"/>
      <protection hidden="1" locked="0"/>
    </xf>
    <xf numFmtId="49" fontId="2" fillId="0" borderId="29" xfId="58" applyNumberFormat="1" applyFont="1" applyFill="1" applyBorder="1" applyAlignment="1" applyProtection="1">
      <alignment horizontal="left" vertical="center"/>
      <protection hidden="1" locked="0"/>
    </xf>
    <xf numFmtId="0" fontId="3" fillId="0" borderId="16" xfId="58" applyFont="1" applyBorder="1" applyAlignment="1" applyProtection="1">
      <alignment horizontal="right" vertical="center"/>
      <protection hidden="1"/>
    </xf>
    <xf numFmtId="0" fontId="3" fillId="0" borderId="25" xfId="58" applyFont="1" applyBorder="1" applyAlignment="1" applyProtection="1">
      <alignment horizontal="right"/>
      <protection hidden="1"/>
    </xf>
    <xf numFmtId="49" fontId="2" fillId="0" borderId="27" xfId="58" applyNumberFormat="1" applyFont="1" applyFill="1" applyBorder="1" applyAlignment="1" applyProtection="1">
      <alignment horizontal="left" vertical="center"/>
      <protection hidden="1" locked="0"/>
    </xf>
    <xf numFmtId="0" fontId="3" fillId="0" borderId="29" xfId="58" applyFont="1" applyFill="1" applyBorder="1" applyAlignment="1">
      <alignment horizontal="left" vertical="center"/>
      <protection/>
    </xf>
    <xf numFmtId="0" fontId="16" fillId="0" borderId="0" xfId="63" applyFont="1" applyBorder="1" applyAlignment="1" applyProtection="1">
      <alignment horizontal="left"/>
      <protection hidden="1"/>
    </xf>
    <xf numFmtId="0" fontId="17" fillId="0" borderId="0" xfId="63" applyFont="1" applyBorder="1" applyAlignment="1">
      <alignment/>
      <protection/>
    </xf>
    <xf numFmtId="0" fontId="13" fillId="0" borderId="0" xfId="63" applyFont="1" applyBorder="1" applyAlignment="1" applyProtection="1">
      <alignment horizontal="left"/>
      <protection hidden="1"/>
    </xf>
    <xf numFmtId="0" fontId="9" fillId="0" borderId="0" xfId="63" applyBorder="1" applyAlignment="1">
      <alignment/>
      <protection/>
    </xf>
    <xf numFmtId="0" fontId="9" fillId="0" borderId="25" xfId="63" applyBorder="1" applyAlignment="1">
      <alignment/>
      <protection/>
    </xf>
    <xf numFmtId="0" fontId="10" fillId="0" borderId="39" xfId="58" applyFont="1" applyBorder="1" applyAlignment="1">
      <alignment/>
      <protection/>
    </xf>
    <xf numFmtId="0" fontId="10" fillId="0" borderId="17" xfId="58" applyFont="1" applyBorder="1" applyAlignment="1">
      <alignment/>
      <protection/>
    </xf>
    <xf numFmtId="0" fontId="3" fillId="0" borderId="0" xfId="58" applyFont="1" applyBorder="1" applyAlignment="1" applyProtection="1">
      <alignment vertical="center"/>
      <protection hidden="1"/>
    </xf>
    <xf numFmtId="0" fontId="3" fillId="0" borderId="40" xfId="58" applyFont="1" applyBorder="1" applyAlignment="1" applyProtection="1">
      <alignment horizontal="center" vertical="top"/>
      <protection hidden="1"/>
    </xf>
    <xf numFmtId="0" fontId="3" fillId="0" borderId="40" xfId="58" applyFont="1" applyBorder="1" applyAlignment="1">
      <alignment horizontal="center"/>
      <protection/>
    </xf>
    <xf numFmtId="0" fontId="3" fillId="0" borderId="41" xfId="58" applyFont="1" applyBorder="1" applyAlignment="1">
      <alignment/>
      <protection/>
    </xf>
    <xf numFmtId="49" fontId="2" fillId="0" borderId="27" xfId="58" applyNumberFormat="1" applyFont="1" applyFill="1" applyBorder="1" applyAlignment="1" applyProtection="1">
      <alignment horizontal="center" vertical="center"/>
      <protection hidden="1" locked="0"/>
    </xf>
    <xf numFmtId="49" fontId="2" fillId="0" borderId="29" xfId="58" applyNumberFormat="1" applyFont="1" applyFill="1" applyBorder="1" applyAlignment="1" applyProtection="1">
      <alignment horizontal="center" vertical="center"/>
      <protection hidden="1" locked="0"/>
    </xf>
    <xf numFmtId="0" fontId="2" fillId="0" borderId="27" xfId="58" applyFont="1" applyFill="1" applyBorder="1" applyAlignment="1" applyProtection="1">
      <alignment horizontal="left" vertical="center"/>
      <protection hidden="1" locked="0"/>
    </xf>
    <xf numFmtId="0" fontId="3" fillId="0" borderId="28" xfId="58" applyFont="1" applyFill="1" applyBorder="1" applyAlignment="1">
      <alignment/>
      <protection/>
    </xf>
    <xf numFmtId="0" fontId="3" fillId="0" borderId="29" xfId="58" applyFont="1" applyFill="1" applyBorder="1" applyAlignment="1">
      <alignment/>
      <protection/>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17" xfId="58" applyFont="1" applyBorder="1" applyAlignment="1" applyProtection="1">
      <alignment horizontal="center"/>
      <protection hidden="1"/>
    </xf>
    <xf numFmtId="0" fontId="2" fillId="0" borderId="28" xfId="58" applyFont="1" applyFill="1" applyBorder="1" applyAlignment="1" applyProtection="1">
      <alignment horizontal="left" vertical="center"/>
      <protection hidden="1" locked="0"/>
    </xf>
    <xf numFmtId="0" fontId="2" fillId="0" borderId="29" xfId="58" applyFont="1" applyFill="1" applyBorder="1" applyAlignment="1" applyProtection="1">
      <alignment horizontal="left" vertical="center"/>
      <protection hidden="1" locked="0"/>
    </xf>
    <xf numFmtId="0" fontId="2" fillId="0" borderId="27" xfId="58" applyFont="1" applyFill="1" applyBorder="1" applyAlignment="1" applyProtection="1">
      <alignment horizontal="right" vertical="center"/>
      <protection hidden="1" locked="0"/>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28" xfId="58" applyFont="1" applyFill="1" applyBorder="1" applyAlignment="1">
      <alignment horizontal="left"/>
      <protection/>
    </xf>
    <xf numFmtId="0" fontId="3" fillId="0" borderId="29" xfId="58" applyFont="1" applyFill="1" applyBorder="1" applyAlignment="1">
      <alignment horizontal="left"/>
      <protection/>
    </xf>
    <xf numFmtId="0" fontId="3" fillId="0" borderId="0" xfId="58" applyFont="1" applyBorder="1" applyAlignment="1" applyProtection="1">
      <alignment horizontal="right" vertical="center"/>
      <protection hidden="1"/>
    </xf>
    <xf numFmtId="0" fontId="3" fillId="0" borderId="16" xfId="58" applyFont="1" applyBorder="1" applyAlignment="1" applyProtection="1">
      <alignment horizontal="center" vertical="center"/>
      <protection hidden="1"/>
    </xf>
    <xf numFmtId="0" fontId="3" fillId="0" borderId="0" xfId="58" applyFont="1" applyBorder="1" applyAlignment="1">
      <alignment horizontal="center" vertical="center"/>
      <protection/>
    </xf>
    <xf numFmtId="0" fontId="3" fillId="0" borderId="0" xfId="58" applyFont="1" applyBorder="1" applyAlignment="1">
      <alignment horizontal="center"/>
      <protection/>
    </xf>
    <xf numFmtId="0" fontId="3" fillId="0" borderId="0" xfId="58" applyFont="1" applyBorder="1" applyAlignment="1">
      <alignment horizontal="center" vertical="center"/>
      <protection/>
    </xf>
    <xf numFmtId="0" fontId="3" fillId="0" borderId="0" xfId="58" applyFont="1" applyBorder="1" applyAlignment="1">
      <alignment vertical="center"/>
      <protection/>
    </xf>
    <xf numFmtId="0" fontId="3" fillId="0" borderId="0" xfId="58" applyFont="1" applyBorder="1" applyAlignment="1">
      <alignment horizontal="center"/>
      <protection/>
    </xf>
    <xf numFmtId="0" fontId="3" fillId="0" borderId="25" xfId="58" applyFont="1" applyBorder="1" applyAlignment="1">
      <alignment horizontal="center"/>
      <protection/>
    </xf>
    <xf numFmtId="0" fontId="4" fillId="0" borderId="27" xfId="53" applyFill="1" applyBorder="1" applyAlignment="1" applyProtection="1">
      <alignment/>
      <protection hidden="1" locked="0"/>
    </xf>
    <xf numFmtId="0" fontId="2" fillId="0" borderId="28" xfId="58" applyFont="1" applyFill="1" applyBorder="1" applyAlignment="1" applyProtection="1">
      <alignment/>
      <protection hidden="1" locked="0"/>
    </xf>
    <xf numFmtId="0" fontId="2" fillId="0" borderId="29" xfId="58" applyFont="1" applyFill="1" applyBorder="1" applyAlignment="1" applyProtection="1">
      <alignment/>
      <protection hidden="1" locked="0"/>
    </xf>
    <xf numFmtId="0" fontId="3" fillId="0" borderId="0" xfId="58" applyFont="1" applyBorder="1" applyAlignment="1" applyProtection="1">
      <alignment horizontal="right"/>
      <protection hidden="1"/>
    </xf>
    <xf numFmtId="0" fontId="3" fillId="0" borderId="28" xfId="58" applyFont="1" applyFill="1" applyBorder="1" applyAlignment="1">
      <alignment horizontal="left" vertical="center"/>
      <protection/>
    </xf>
    <xf numFmtId="1" fontId="2" fillId="0" borderId="27" xfId="58" applyNumberFormat="1" applyFont="1" applyFill="1" applyBorder="1" applyAlignment="1" applyProtection="1">
      <alignment horizontal="center" vertical="center"/>
      <protection hidden="1" locked="0"/>
    </xf>
    <xf numFmtId="1" fontId="2" fillId="0" borderId="29" xfId="58" applyNumberFormat="1" applyFont="1" applyFill="1" applyBorder="1" applyAlignment="1" applyProtection="1">
      <alignment horizontal="center" vertical="center"/>
      <protection hidden="1" locked="0"/>
    </xf>
    <xf numFmtId="0" fontId="3" fillId="0" borderId="0" xfId="58" applyFont="1" applyBorder="1" applyAlignment="1" applyProtection="1">
      <alignment horizontal="right" wrapText="1"/>
      <protection hidden="1"/>
    </xf>
    <xf numFmtId="0" fontId="3" fillId="0" borderId="16" xfId="58" applyFont="1" applyBorder="1" applyAlignment="1" applyProtection="1">
      <alignment horizontal="right" wrapText="1"/>
      <protection hidden="1"/>
    </xf>
    <xf numFmtId="0" fontId="2" fillId="0" borderId="16" xfId="58" applyFont="1" applyFill="1" applyBorder="1" applyAlignment="1" applyProtection="1">
      <alignment horizontal="left" vertical="center" wrapText="1"/>
      <protection hidden="1"/>
    </xf>
    <xf numFmtId="0" fontId="2" fillId="0" borderId="0" xfId="58" applyFont="1" applyFill="1" applyBorder="1" applyAlignment="1" applyProtection="1">
      <alignment horizontal="left" vertical="center" wrapText="1"/>
      <protection hidden="1"/>
    </xf>
    <xf numFmtId="0" fontId="2" fillId="0" borderId="25" xfId="58" applyFont="1" applyFill="1" applyBorder="1" applyAlignment="1" applyProtection="1">
      <alignment horizontal="left" vertical="center" wrapText="1"/>
      <protection hidden="1"/>
    </xf>
    <xf numFmtId="0" fontId="11" fillId="0" borderId="16" xfId="58" applyFont="1" applyBorder="1" applyAlignment="1" applyProtection="1">
      <alignment horizontal="center" vertical="center" wrapText="1"/>
      <protection hidden="1"/>
    </xf>
    <xf numFmtId="0" fontId="11" fillId="0" borderId="0" xfId="58" applyFont="1" applyBorder="1" applyAlignment="1" applyProtection="1">
      <alignment horizontal="center" vertical="center" wrapText="1"/>
      <protection hidden="1"/>
    </xf>
    <xf numFmtId="0" fontId="11" fillId="0" borderId="25" xfId="58" applyFont="1" applyBorder="1" applyAlignment="1" applyProtection="1">
      <alignment horizontal="center" vertical="center" wrapText="1"/>
      <protection hidden="1"/>
    </xf>
    <xf numFmtId="0" fontId="1" fillId="0" borderId="16" xfId="58" applyFont="1" applyBorder="1" applyAlignment="1" applyProtection="1">
      <alignment horizontal="right" vertical="center" wrapText="1"/>
      <protection hidden="1"/>
    </xf>
    <xf numFmtId="0" fontId="1" fillId="0" borderId="25" xfId="58" applyFont="1" applyBorder="1" applyAlignment="1" applyProtection="1">
      <alignment horizontal="right" wrapText="1"/>
      <protection hidden="1"/>
    </xf>
    <xf numFmtId="0" fontId="6" fillId="0" borderId="20" xfId="0" applyFont="1" applyFill="1" applyBorder="1" applyAlignment="1" applyProtection="1">
      <alignment horizontal="center" vertical="center" wrapText="1"/>
      <protection hidden="1"/>
    </xf>
    <xf numFmtId="0" fontId="2"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8"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46" xfId="0" applyFont="1" applyFill="1" applyBorder="1" applyAlignment="1" applyProtection="1">
      <alignment vertical="center" wrapText="1"/>
      <protection hidden="1"/>
    </xf>
    <xf numFmtId="0" fontId="7" fillId="0" borderId="47" xfId="0" applyFont="1" applyFill="1" applyBorder="1" applyAlignment="1" applyProtection="1">
      <alignment vertical="center" wrapText="1"/>
      <protection hidden="1"/>
    </xf>
    <xf numFmtId="0" fontId="2" fillId="0" borderId="22" xfId="0" applyFont="1" applyFill="1" applyBorder="1" applyAlignment="1" applyProtection="1">
      <alignment horizontal="center" vertical="center" wrapText="1"/>
      <protection hidden="1"/>
    </xf>
    <xf numFmtId="0" fontId="2" fillId="0" borderId="46" xfId="0" applyFont="1" applyFill="1" applyBorder="1" applyAlignment="1" applyProtection="1">
      <alignment horizontal="center" vertical="center" wrapText="1"/>
      <protection hidden="1"/>
    </xf>
    <xf numFmtId="0" fontId="2" fillId="0" borderId="47" xfId="0" applyFont="1" applyFill="1" applyBorder="1" applyAlignment="1" applyProtection="1">
      <alignment horizontal="center" vertical="center" wrapText="1"/>
      <protection hidden="1"/>
    </xf>
    <xf numFmtId="0" fontId="3" fillId="0" borderId="14"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46" xfId="0" applyFont="1" applyFill="1" applyBorder="1" applyAlignment="1">
      <alignment vertical="center"/>
    </xf>
    <xf numFmtId="0" fontId="0" fillId="0" borderId="47"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3" fillId="0" borderId="45"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50"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19" xfId="0" applyFont="1" applyFill="1" applyBorder="1" applyAlignment="1">
      <alignment vertical="center"/>
    </xf>
    <xf numFmtId="0" fontId="0" fillId="0" borderId="43" xfId="0" applyFont="1" applyFill="1" applyBorder="1" applyAlignment="1">
      <alignment vertical="center"/>
    </xf>
    <xf numFmtId="0" fontId="3" fillId="0" borderId="23"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7" fillId="0" borderId="28" xfId="0" applyFont="1" applyFill="1" applyBorder="1" applyAlignment="1" applyProtection="1">
      <alignment horizontal="left" vertical="center" wrapText="1"/>
      <protection hidden="1"/>
    </xf>
    <xf numFmtId="0" fontId="2"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2" fillId="0" borderId="14"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0" borderId="45" xfId="0" applyFont="1" applyFill="1" applyBorder="1" applyAlignment="1">
      <alignment horizontal="left" vertical="center" wrapText="1" indent="1"/>
    </xf>
    <xf numFmtId="0" fontId="3" fillId="0" borderId="23" xfId="0" applyFont="1" applyFill="1" applyBorder="1" applyAlignment="1">
      <alignment horizontal="left" vertical="center" wrapText="1" indent="1"/>
    </xf>
    <xf numFmtId="0" fontId="3" fillId="0" borderId="48" xfId="0" applyFont="1" applyFill="1" applyBorder="1" applyAlignment="1">
      <alignment horizontal="left" vertical="center" wrapText="1" indent="1"/>
    </xf>
    <xf numFmtId="0" fontId="3" fillId="0" borderId="49"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2" fillId="0" borderId="23" xfId="0" applyFont="1" applyFill="1" applyBorder="1" applyAlignment="1">
      <alignment horizontal="left" vertical="center" wrapText="1" indent="1"/>
    </xf>
    <xf numFmtId="0" fontId="2" fillId="0" borderId="48" xfId="0" applyFont="1" applyFill="1" applyBorder="1" applyAlignment="1">
      <alignment horizontal="left" vertical="center" wrapText="1" indent="1"/>
    </xf>
    <xf numFmtId="0" fontId="2" fillId="0" borderId="49" xfId="0" applyFont="1" applyFill="1" applyBorder="1" applyAlignment="1">
      <alignment horizontal="left" vertical="center" wrapText="1" indent="1"/>
    </xf>
    <xf numFmtId="0" fontId="2" fillId="0" borderId="39"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6" fillId="0" borderId="22" xfId="0" applyFont="1" applyFill="1" applyBorder="1" applyAlignment="1" applyProtection="1">
      <alignment vertical="center" wrapText="1"/>
      <protection hidden="1"/>
    </xf>
    <xf numFmtId="0" fontId="6" fillId="0" borderId="46" xfId="0" applyFont="1" applyFill="1" applyBorder="1" applyAlignment="1" applyProtection="1">
      <alignment vertical="center" wrapText="1"/>
      <protection hidden="1"/>
    </xf>
    <xf numFmtId="0" fontId="6" fillId="0" borderId="47"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8" xfId="0" applyFont="1" applyFill="1" applyBorder="1" applyAlignment="1">
      <alignment horizontal="center" vertical="top" wrapText="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46" xfId="0" applyFont="1" applyFill="1" applyBorder="1" applyAlignment="1">
      <alignment vertical="center" wrapText="1"/>
    </xf>
    <xf numFmtId="0" fontId="0" fillId="0" borderId="47" xfId="0" applyFont="1" applyFill="1" applyBorder="1" applyAlignment="1">
      <alignment vertical="center" wrapText="1"/>
    </xf>
    <xf numFmtId="0" fontId="6" fillId="0" borderId="21"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0" fillId="0" borderId="44" xfId="0" applyFont="1" applyFill="1" applyBorder="1" applyAlignment="1">
      <alignment/>
    </xf>
    <xf numFmtId="0" fontId="0" fillId="0" borderId="45" xfId="0" applyFont="1" applyFill="1" applyBorder="1" applyAlignment="1">
      <alignment/>
    </xf>
    <xf numFmtId="0" fontId="0" fillId="0" borderId="48" xfId="0" applyFont="1" applyFill="1" applyBorder="1" applyAlignment="1">
      <alignment/>
    </xf>
    <xf numFmtId="0" fontId="0" fillId="0" borderId="49" xfId="0" applyFont="1" applyFill="1" applyBorder="1" applyAlignment="1">
      <alignment/>
    </xf>
    <xf numFmtId="0" fontId="3" fillId="0" borderId="4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63"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0" fillId="0" borderId="46" xfId="0" applyFont="1" applyFill="1" applyBorder="1" applyAlignment="1">
      <alignment vertical="center" wrapText="1"/>
    </xf>
    <xf numFmtId="0" fontId="0" fillId="0" borderId="47" xfId="0" applyFont="1" applyFill="1" applyBorder="1" applyAlignment="1">
      <alignment vertical="center" wrapText="1"/>
    </xf>
    <xf numFmtId="0" fontId="7" fillId="0" borderId="0" xfId="63" applyFont="1" applyFill="1" applyBorder="1" applyAlignment="1" applyProtection="1">
      <alignment horizontal="center" vertical="center"/>
      <protection hidden="1"/>
    </xf>
    <xf numFmtId="14" fontId="7" fillId="0" borderId="0" xfId="63" applyNumberFormat="1" applyFont="1" applyFill="1" applyBorder="1" applyAlignment="1" applyProtection="1">
      <alignment horizontal="center" vertical="center"/>
      <protection hidden="1" locked="0"/>
    </xf>
    <xf numFmtId="0" fontId="0" fillId="0" borderId="0" xfId="63" applyFont="1" applyFill="1" applyBorder="1" applyAlignment="1">
      <alignment vertical="center"/>
      <protection/>
    </xf>
    <xf numFmtId="0" fontId="2"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0" fillId="0" borderId="0" xfId="57" applyFont="1" applyFill="1" applyBorder="1" applyAlignment="1" applyProtection="1">
      <alignment horizontal="left" vertical="top" wrapText="1"/>
      <protection locked="0"/>
    </xf>
    <xf numFmtId="0" fontId="0" fillId="0" borderId="0" xfId="0" applyFont="1" applyFill="1" applyBorder="1" applyAlignment="1" applyProtection="1">
      <alignment wrapText="1"/>
      <protection locked="0"/>
    </xf>
    <xf numFmtId="0" fontId="0" fillId="34" borderId="0" xfId="57" applyFont="1" applyFill="1" applyBorder="1" applyAlignment="1" applyProtection="1">
      <alignment horizontal="left" vertical="top" wrapText="1"/>
      <protection locked="0"/>
    </xf>
    <xf numFmtId="0" fontId="0" fillId="34" borderId="0" xfId="0" applyFont="1" applyFill="1" applyBorder="1" applyAlignment="1" applyProtection="1">
      <alignment wrapText="1"/>
      <protection locked="0"/>
    </xf>
    <xf numFmtId="0" fontId="10" fillId="0" borderId="0" xfId="63" applyFont="1" applyAlignment="1">
      <alignment/>
      <protection/>
    </xf>
    <xf numFmtId="0" fontId="15" fillId="0" borderId="0" xfId="63" applyFont="1" applyBorder="1" applyAlignment="1">
      <alignment horizontal="justify"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FIN" xfId="57"/>
    <cellStyle name="Normal_TFI-POD" xfId="58"/>
    <cellStyle name="Note" xfId="59"/>
    <cellStyle name="Obično_Knjiga2" xfId="60"/>
    <cellStyle name="Output" xfId="61"/>
    <cellStyle name="Percent" xfId="62"/>
    <cellStyle name="Style 1" xfId="63"/>
    <cellStyle name="Title" xfId="64"/>
    <cellStyle name="Total" xfId="65"/>
    <cellStyle name="Warning Text" xfId="66"/>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h@autohrvatska.hr" TargetMode="External" /><Relationship Id="rId2" Type="http://schemas.openxmlformats.org/officeDocument/2006/relationships/hyperlink" Target="http://www.autohrvatska.hr/" TargetMode="External" /><Relationship Id="rId3" Type="http://schemas.openxmlformats.org/officeDocument/2006/relationships/hyperlink" Target="mailto:mkorpar@autohrvatsk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110" zoomScaleSheetLayoutView="110" zoomScalePageLayoutView="0" workbookViewId="0" topLeftCell="A1">
      <selection activeCell="G5" sqref="G5"/>
    </sheetView>
  </sheetViews>
  <sheetFormatPr defaultColWidth="9.140625" defaultRowHeight="12.75"/>
  <cols>
    <col min="1" max="1" width="9.140625" style="11" customWidth="1"/>
    <col min="2" max="2" width="13.00390625" style="11" customWidth="1"/>
    <col min="3" max="4" width="9.140625" style="11" customWidth="1"/>
    <col min="5" max="5" width="10.00390625" style="11" customWidth="1"/>
    <col min="6"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188" t="s">
        <v>248</v>
      </c>
      <c r="B1" s="189"/>
      <c r="C1" s="189"/>
      <c r="D1" s="80"/>
      <c r="E1" s="80"/>
      <c r="F1" s="80"/>
      <c r="G1" s="80"/>
      <c r="H1" s="80"/>
      <c r="I1" s="81"/>
      <c r="J1" s="10"/>
      <c r="K1" s="10"/>
      <c r="L1" s="10"/>
    </row>
    <row r="2" spans="1:12" ht="12.75">
      <c r="A2" s="226" t="s">
        <v>249</v>
      </c>
      <c r="B2" s="227"/>
      <c r="C2" s="227"/>
      <c r="D2" s="228"/>
      <c r="E2" s="115" t="s">
        <v>323</v>
      </c>
      <c r="F2" s="12"/>
      <c r="G2" s="13" t="s">
        <v>250</v>
      </c>
      <c r="H2" s="115" t="s">
        <v>324</v>
      </c>
      <c r="I2" s="82"/>
      <c r="J2" s="10"/>
      <c r="K2" s="10"/>
      <c r="L2" s="10"/>
    </row>
    <row r="3" spans="1:12" ht="12.75">
      <c r="A3" s="83"/>
      <c r="B3" s="14"/>
      <c r="C3" s="14"/>
      <c r="D3" s="14"/>
      <c r="E3" s="15"/>
      <c r="F3" s="15"/>
      <c r="G3" s="14"/>
      <c r="H3" s="14"/>
      <c r="I3" s="84"/>
      <c r="J3" s="10"/>
      <c r="K3" s="10"/>
      <c r="L3" s="10"/>
    </row>
    <row r="4" spans="1:12" ht="15">
      <c r="A4" s="229" t="s">
        <v>317</v>
      </c>
      <c r="B4" s="230"/>
      <c r="C4" s="230"/>
      <c r="D4" s="230"/>
      <c r="E4" s="230"/>
      <c r="F4" s="230"/>
      <c r="G4" s="230"/>
      <c r="H4" s="230"/>
      <c r="I4" s="231"/>
      <c r="J4" s="10"/>
      <c r="K4" s="10"/>
      <c r="L4" s="10"/>
    </row>
    <row r="5" spans="1:12" ht="12.75">
      <c r="A5" s="85"/>
      <c r="B5" s="16"/>
      <c r="C5" s="16"/>
      <c r="D5" s="16"/>
      <c r="E5" s="17"/>
      <c r="F5" s="86"/>
      <c r="G5" s="18"/>
      <c r="H5" s="19"/>
      <c r="I5" s="87"/>
      <c r="J5" s="10"/>
      <c r="K5" s="10"/>
      <c r="L5" s="10"/>
    </row>
    <row r="6" spans="1:12" ht="12.75">
      <c r="A6" s="179" t="s">
        <v>251</v>
      </c>
      <c r="B6" s="180"/>
      <c r="C6" s="194" t="s">
        <v>325</v>
      </c>
      <c r="D6" s="195"/>
      <c r="E6" s="29"/>
      <c r="F6" s="29"/>
      <c r="G6" s="29"/>
      <c r="H6" s="29"/>
      <c r="I6" s="88"/>
      <c r="J6" s="10"/>
      <c r="K6" s="10"/>
      <c r="L6" s="10"/>
    </row>
    <row r="7" spans="1:12" ht="12.75">
      <c r="A7" s="89"/>
      <c r="B7" s="22"/>
      <c r="C7" s="16"/>
      <c r="D7" s="16"/>
      <c r="E7" s="29"/>
      <c r="F7" s="29"/>
      <c r="G7" s="29"/>
      <c r="H7" s="29"/>
      <c r="I7" s="88"/>
      <c r="J7" s="10"/>
      <c r="K7" s="10"/>
      <c r="L7" s="10"/>
    </row>
    <row r="8" spans="1:12" ht="12.75">
      <c r="A8" s="232" t="s">
        <v>252</v>
      </c>
      <c r="B8" s="233"/>
      <c r="C8" s="194" t="s">
        <v>326</v>
      </c>
      <c r="D8" s="195"/>
      <c r="E8" s="29"/>
      <c r="F8" s="29"/>
      <c r="G8" s="29"/>
      <c r="H8" s="29"/>
      <c r="I8" s="90"/>
      <c r="J8" s="10"/>
      <c r="K8" s="10"/>
      <c r="L8" s="10"/>
    </row>
    <row r="9" spans="1:12" ht="12.75">
      <c r="A9" s="91"/>
      <c r="B9" s="48"/>
      <c r="C9" s="20"/>
      <c r="D9" s="26"/>
      <c r="E9" s="16"/>
      <c r="F9" s="16"/>
      <c r="G9" s="16"/>
      <c r="H9" s="16"/>
      <c r="I9" s="90"/>
      <c r="J9" s="10"/>
      <c r="K9" s="10"/>
      <c r="L9" s="10"/>
    </row>
    <row r="10" spans="1:12" ht="12.75">
      <c r="A10" s="174" t="s">
        <v>253</v>
      </c>
      <c r="B10" s="224"/>
      <c r="C10" s="194" t="s">
        <v>327</v>
      </c>
      <c r="D10" s="195"/>
      <c r="E10" s="16"/>
      <c r="F10" s="16"/>
      <c r="G10" s="16"/>
      <c r="H10" s="16"/>
      <c r="I10" s="90"/>
      <c r="J10" s="10"/>
      <c r="K10" s="10"/>
      <c r="L10" s="10"/>
    </row>
    <row r="11" spans="1:12" ht="12.75">
      <c r="A11" s="225"/>
      <c r="B11" s="224"/>
      <c r="C11" s="16"/>
      <c r="D11" s="16"/>
      <c r="E11" s="16"/>
      <c r="F11" s="16"/>
      <c r="G11" s="16"/>
      <c r="H11" s="16"/>
      <c r="I11" s="90"/>
      <c r="J11" s="10"/>
      <c r="K11" s="10"/>
      <c r="L11" s="10"/>
    </row>
    <row r="12" spans="1:12" ht="12.75">
      <c r="A12" s="179" t="s">
        <v>254</v>
      </c>
      <c r="B12" s="180"/>
      <c r="C12" s="196" t="s">
        <v>328</v>
      </c>
      <c r="D12" s="221"/>
      <c r="E12" s="221"/>
      <c r="F12" s="221"/>
      <c r="G12" s="221"/>
      <c r="H12" s="221"/>
      <c r="I12" s="182"/>
      <c r="J12" s="10"/>
      <c r="K12" s="10"/>
      <c r="L12" s="10"/>
    </row>
    <row r="13" spans="1:12" ht="12.75">
      <c r="A13" s="89"/>
      <c r="B13" s="22"/>
      <c r="C13" s="21"/>
      <c r="D13" s="16"/>
      <c r="E13" s="16"/>
      <c r="F13" s="16"/>
      <c r="G13" s="16"/>
      <c r="H13" s="16"/>
      <c r="I13" s="90"/>
      <c r="J13" s="10"/>
      <c r="K13" s="10"/>
      <c r="L13" s="10"/>
    </row>
    <row r="14" spans="1:12" ht="12.75">
      <c r="A14" s="179" t="s">
        <v>255</v>
      </c>
      <c r="B14" s="180"/>
      <c r="C14" s="222">
        <v>10000</v>
      </c>
      <c r="D14" s="223"/>
      <c r="E14" s="16"/>
      <c r="F14" s="196" t="s">
        <v>329</v>
      </c>
      <c r="G14" s="221"/>
      <c r="H14" s="221"/>
      <c r="I14" s="182"/>
      <c r="J14" s="10"/>
      <c r="K14" s="10"/>
      <c r="L14" s="10"/>
    </row>
    <row r="15" spans="1:12" ht="12.75">
      <c r="A15" s="89"/>
      <c r="B15" s="22"/>
      <c r="C15" s="16"/>
      <c r="D15" s="16"/>
      <c r="E15" s="16"/>
      <c r="F15" s="16"/>
      <c r="G15" s="16"/>
      <c r="H15" s="16"/>
      <c r="I15" s="90"/>
      <c r="J15" s="10"/>
      <c r="K15" s="10"/>
      <c r="L15" s="10"/>
    </row>
    <row r="16" spans="1:12" ht="12.75">
      <c r="A16" s="179" t="s">
        <v>256</v>
      </c>
      <c r="B16" s="180"/>
      <c r="C16" s="196" t="s">
        <v>330</v>
      </c>
      <c r="D16" s="221"/>
      <c r="E16" s="221"/>
      <c r="F16" s="221"/>
      <c r="G16" s="221"/>
      <c r="H16" s="221"/>
      <c r="I16" s="182"/>
      <c r="J16" s="10"/>
      <c r="K16" s="10"/>
      <c r="L16" s="10"/>
    </row>
    <row r="17" spans="1:12" ht="12.75">
      <c r="A17" s="89"/>
      <c r="B17" s="22"/>
      <c r="C17" s="16"/>
      <c r="D17" s="16"/>
      <c r="E17" s="16"/>
      <c r="F17" s="16"/>
      <c r="G17" s="16"/>
      <c r="H17" s="16"/>
      <c r="I17" s="90"/>
      <c r="J17" s="10"/>
      <c r="K17" s="10"/>
      <c r="L17" s="10"/>
    </row>
    <row r="18" spans="1:12" ht="12.75">
      <c r="A18" s="179" t="s">
        <v>257</v>
      </c>
      <c r="B18" s="180"/>
      <c r="C18" s="217" t="s">
        <v>331</v>
      </c>
      <c r="D18" s="218"/>
      <c r="E18" s="218"/>
      <c r="F18" s="218"/>
      <c r="G18" s="218"/>
      <c r="H18" s="218"/>
      <c r="I18" s="219"/>
      <c r="J18" s="10"/>
      <c r="K18" s="10"/>
      <c r="L18" s="10"/>
    </row>
    <row r="19" spans="1:12" ht="12.75">
      <c r="A19" s="89"/>
      <c r="B19" s="22"/>
      <c r="C19" s="21"/>
      <c r="D19" s="16"/>
      <c r="E19" s="16"/>
      <c r="F19" s="16"/>
      <c r="G19" s="16"/>
      <c r="H19" s="16"/>
      <c r="I19" s="90"/>
      <c r="J19" s="10"/>
      <c r="K19" s="10"/>
      <c r="L19" s="10"/>
    </row>
    <row r="20" spans="1:12" ht="12.75">
      <c r="A20" s="179" t="s">
        <v>258</v>
      </c>
      <c r="B20" s="180"/>
      <c r="C20" s="217" t="s">
        <v>332</v>
      </c>
      <c r="D20" s="218"/>
      <c r="E20" s="218"/>
      <c r="F20" s="218"/>
      <c r="G20" s="218"/>
      <c r="H20" s="218"/>
      <c r="I20" s="219"/>
      <c r="J20" s="10"/>
      <c r="K20" s="10"/>
      <c r="L20" s="10"/>
    </row>
    <row r="21" spans="1:12" ht="12.75">
      <c r="A21" s="89"/>
      <c r="B21" s="22"/>
      <c r="C21" s="21"/>
      <c r="D21" s="16"/>
      <c r="E21" s="16"/>
      <c r="F21" s="16"/>
      <c r="G21" s="16"/>
      <c r="H21" s="16"/>
      <c r="I21" s="90"/>
      <c r="J21" s="10"/>
      <c r="K21" s="10"/>
      <c r="L21" s="10"/>
    </row>
    <row r="22" spans="1:12" ht="12.75">
      <c r="A22" s="179" t="s">
        <v>259</v>
      </c>
      <c r="B22" s="180"/>
      <c r="C22" s="116">
        <v>133</v>
      </c>
      <c r="D22" s="196" t="s">
        <v>333</v>
      </c>
      <c r="E22" s="207"/>
      <c r="F22" s="208"/>
      <c r="G22" s="179"/>
      <c r="H22" s="220"/>
      <c r="I22" s="92"/>
      <c r="J22" s="10"/>
      <c r="K22" s="10"/>
      <c r="L22" s="10"/>
    </row>
    <row r="23" spans="1:12" ht="12.75">
      <c r="A23" s="89"/>
      <c r="B23" s="22"/>
      <c r="C23" s="16"/>
      <c r="D23" s="24"/>
      <c r="E23" s="24"/>
      <c r="F23" s="24"/>
      <c r="G23" s="24"/>
      <c r="H23" s="16"/>
      <c r="I23" s="90"/>
      <c r="J23" s="10"/>
      <c r="K23" s="10"/>
      <c r="L23" s="10"/>
    </row>
    <row r="24" spans="1:12" ht="12.75">
      <c r="A24" s="179" t="s">
        <v>260</v>
      </c>
      <c r="B24" s="180"/>
      <c r="C24" s="116">
        <v>21</v>
      </c>
      <c r="D24" s="196" t="s">
        <v>333</v>
      </c>
      <c r="E24" s="207"/>
      <c r="F24" s="207"/>
      <c r="G24" s="208"/>
      <c r="H24" s="49" t="s">
        <v>261</v>
      </c>
      <c r="I24" s="117">
        <v>75</v>
      </c>
      <c r="J24" s="10"/>
      <c r="K24" s="10"/>
      <c r="L24" s="10"/>
    </row>
    <row r="25" spans="1:12" ht="12.75">
      <c r="A25" s="89"/>
      <c r="B25" s="22"/>
      <c r="C25" s="16"/>
      <c r="D25" s="24"/>
      <c r="E25" s="24"/>
      <c r="F25" s="24"/>
      <c r="G25" s="22"/>
      <c r="H25" s="22" t="s">
        <v>318</v>
      </c>
      <c r="I25" s="93"/>
      <c r="J25" s="10"/>
      <c r="K25" s="10"/>
      <c r="L25" s="10"/>
    </row>
    <row r="26" spans="1:12" ht="12.75">
      <c r="A26" s="179" t="s">
        <v>262</v>
      </c>
      <c r="B26" s="180"/>
      <c r="C26" s="118" t="s">
        <v>334</v>
      </c>
      <c r="D26" s="25"/>
      <c r="E26" s="33"/>
      <c r="F26" s="24"/>
      <c r="G26" s="209" t="s">
        <v>263</v>
      </c>
      <c r="H26" s="180"/>
      <c r="I26" s="119" t="s">
        <v>335</v>
      </c>
      <c r="J26" s="10"/>
      <c r="K26" s="10"/>
      <c r="L26" s="10"/>
    </row>
    <row r="27" spans="1:12" ht="12.75">
      <c r="A27" s="89"/>
      <c r="B27" s="22"/>
      <c r="C27" s="16"/>
      <c r="D27" s="24"/>
      <c r="E27" s="24"/>
      <c r="F27" s="24"/>
      <c r="G27" s="24"/>
      <c r="H27" s="16"/>
      <c r="I27" s="94"/>
      <c r="J27" s="10"/>
      <c r="K27" s="10"/>
      <c r="L27" s="10"/>
    </row>
    <row r="28" spans="1:12" ht="12.75">
      <c r="A28" s="210" t="s">
        <v>264</v>
      </c>
      <c r="B28" s="211"/>
      <c r="C28" s="212"/>
      <c r="D28" s="212"/>
      <c r="E28" s="213" t="s">
        <v>265</v>
      </c>
      <c r="F28" s="214"/>
      <c r="G28" s="214"/>
      <c r="H28" s="215" t="s">
        <v>266</v>
      </c>
      <c r="I28" s="216"/>
      <c r="J28" s="10"/>
      <c r="K28" s="10"/>
      <c r="L28" s="10"/>
    </row>
    <row r="29" spans="1:12" ht="12.75">
      <c r="A29" s="95"/>
      <c r="B29" s="33"/>
      <c r="C29" s="33"/>
      <c r="D29" s="26"/>
      <c r="E29" s="16"/>
      <c r="F29" s="16"/>
      <c r="G29" s="16"/>
      <c r="H29" s="27"/>
      <c r="I29" s="94"/>
      <c r="J29" s="10"/>
      <c r="K29" s="10"/>
      <c r="L29" s="10"/>
    </row>
    <row r="30" spans="1:12" ht="12.75">
      <c r="A30" s="204"/>
      <c r="B30" s="197"/>
      <c r="C30" s="197"/>
      <c r="D30" s="198"/>
      <c r="E30" s="204"/>
      <c r="F30" s="197"/>
      <c r="G30" s="197"/>
      <c r="H30" s="194"/>
      <c r="I30" s="195"/>
      <c r="J30" s="10"/>
      <c r="K30" s="10"/>
      <c r="L30" s="10"/>
    </row>
    <row r="31" spans="1:12" ht="12.75">
      <c r="A31" s="89"/>
      <c r="B31" s="22"/>
      <c r="C31" s="21"/>
      <c r="D31" s="205"/>
      <c r="E31" s="205"/>
      <c r="F31" s="205"/>
      <c r="G31" s="206"/>
      <c r="H31" s="16"/>
      <c r="I31" s="96"/>
      <c r="J31" s="10"/>
      <c r="K31" s="10"/>
      <c r="L31" s="10"/>
    </row>
    <row r="32" spans="1:12" ht="12.75">
      <c r="A32" s="204"/>
      <c r="B32" s="197"/>
      <c r="C32" s="197"/>
      <c r="D32" s="198"/>
      <c r="E32" s="204"/>
      <c r="F32" s="197"/>
      <c r="G32" s="197"/>
      <c r="H32" s="194"/>
      <c r="I32" s="195"/>
      <c r="J32" s="10"/>
      <c r="K32" s="10"/>
      <c r="L32" s="10"/>
    </row>
    <row r="33" spans="1:12" ht="12.75">
      <c r="A33" s="89"/>
      <c r="B33" s="22"/>
      <c r="C33" s="21"/>
      <c r="D33" s="28"/>
      <c r="E33" s="28"/>
      <c r="F33" s="28"/>
      <c r="G33" s="29"/>
      <c r="H33" s="16"/>
      <c r="I33" s="97"/>
      <c r="J33" s="10"/>
      <c r="K33" s="10"/>
      <c r="L33" s="10"/>
    </row>
    <row r="34" spans="1:12" ht="12.75">
      <c r="A34" s="204"/>
      <c r="B34" s="197"/>
      <c r="C34" s="197"/>
      <c r="D34" s="198"/>
      <c r="E34" s="204"/>
      <c r="F34" s="197"/>
      <c r="G34" s="197"/>
      <c r="H34" s="194"/>
      <c r="I34" s="195"/>
      <c r="J34" s="10"/>
      <c r="K34" s="10"/>
      <c r="L34" s="10"/>
    </row>
    <row r="35" spans="1:12" ht="12.75">
      <c r="A35" s="89"/>
      <c r="B35" s="22"/>
      <c r="C35" s="21"/>
      <c r="D35" s="28"/>
      <c r="E35" s="28"/>
      <c r="F35" s="28"/>
      <c r="G35" s="29"/>
      <c r="H35" s="16"/>
      <c r="I35" s="97"/>
      <c r="J35" s="10"/>
      <c r="K35" s="10"/>
      <c r="L35" s="10"/>
    </row>
    <row r="36" spans="1:12" ht="12.75">
      <c r="A36" s="204"/>
      <c r="B36" s="197"/>
      <c r="C36" s="197"/>
      <c r="D36" s="198"/>
      <c r="E36" s="204"/>
      <c r="F36" s="197"/>
      <c r="G36" s="197"/>
      <c r="H36" s="194"/>
      <c r="I36" s="195"/>
      <c r="J36" s="10"/>
      <c r="K36" s="10"/>
      <c r="L36" s="10"/>
    </row>
    <row r="37" spans="1:12" ht="12.75">
      <c r="A37" s="98"/>
      <c r="B37" s="30"/>
      <c r="C37" s="199"/>
      <c r="D37" s="200"/>
      <c r="E37" s="16"/>
      <c r="F37" s="199"/>
      <c r="G37" s="200"/>
      <c r="H37" s="16"/>
      <c r="I37" s="90"/>
      <c r="J37" s="10"/>
      <c r="K37" s="10"/>
      <c r="L37" s="10"/>
    </row>
    <row r="38" spans="1:12" ht="12.75">
      <c r="A38" s="204"/>
      <c r="B38" s="197"/>
      <c r="C38" s="197"/>
      <c r="D38" s="198"/>
      <c r="E38" s="204"/>
      <c r="F38" s="197"/>
      <c r="G38" s="197"/>
      <c r="H38" s="194"/>
      <c r="I38" s="195"/>
      <c r="J38" s="10"/>
      <c r="K38" s="10"/>
      <c r="L38" s="10"/>
    </row>
    <row r="39" spans="1:12" ht="12.75">
      <c r="A39" s="98"/>
      <c r="B39" s="30"/>
      <c r="C39" s="31"/>
      <c r="D39" s="32"/>
      <c r="E39" s="16"/>
      <c r="F39" s="31"/>
      <c r="G39" s="32"/>
      <c r="H39" s="16"/>
      <c r="I39" s="90"/>
      <c r="J39" s="10"/>
      <c r="K39" s="10"/>
      <c r="L39" s="10"/>
    </row>
    <row r="40" spans="1:12" ht="12.75">
      <c r="A40" s="204"/>
      <c r="B40" s="197"/>
      <c r="C40" s="197"/>
      <c r="D40" s="198"/>
      <c r="E40" s="204"/>
      <c r="F40" s="197"/>
      <c r="G40" s="197"/>
      <c r="H40" s="194"/>
      <c r="I40" s="195"/>
      <c r="J40" s="10"/>
      <c r="K40" s="10"/>
      <c r="L40" s="10"/>
    </row>
    <row r="41" spans="1:12" ht="12.75">
      <c r="A41" s="120"/>
      <c r="B41" s="33"/>
      <c r="C41" s="33"/>
      <c r="D41" s="33"/>
      <c r="E41" s="23"/>
      <c r="F41" s="121"/>
      <c r="G41" s="121"/>
      <c r="H41" s="122"/>
      <c r="I41" s="99"/>
      <c r="J41" s="10"/>
      <c r="K41" s="10"/>
      <c r="L41" s="10"/>
    </row>
    <row r="42" spans="1:12" ht="12.75">
      <c r="A42" s="98"/>
      <c r="B42" s="30"/>
      <c r="C42" s="31"/>
      <c r="D42" s="32"/>
      <c r="E42" s="16"/>
      <c r="F42" s="31"/>
      <c r="G42" s="32"/>
      <c r="H42" s="16"/>
      <c r="I42" s="90"/>
      <c r="J42" s="10"/>
      <c r="K42" s="10"/>
      <c r="L42" s="10"/>
    </row>
    <row r="43" spans="1:12" ht="12.75">
      <c r="A43" s="100"/>
      <c r="B43" s="34"/>
      <c r="C43" s="34"/>
      <c r="D43" s="20"/>
      <c r="E43" s="20"/>
      <c r="F43" s="34"/>
      <c r="G43" s="20"/>
      <c r="H43" s="20"/>
      <c r="I43" s="101"/>
      <c r="J43" s="10"/>
      <c r="K43" s="10"/>
      <c r="L43" s="10"/>
    </row>
    <row r="44" spans="1:12" ht="12.75">
      <c r="A44" s="174" t="s">
        <v>267</v>
      </c>
      <c r="B44" s="175"/>
      <c r="C44" s="194"/>
      <c r="D44" s="195"/>
      <c r="E44" s="26"/>
      <c r="F44" s="196"/>
      <c r="G44" s="197"/>
      <c r="H44" s="197"/>
      <c r="I44" s="198"/>
      <c r="J44" s="10"/>
      <c r="K44" s="10"/>
      <c r="L44" s="10"/>
    </row>
    <row r="45" spans="1:12" ht="12.75">
      <c r="A45" s="98"/>
      <c r="B45" s="30"/>
      <c r="C45" s="199"/>
      <c r="D45" s="200"/>
      <c r="E45" s="16"/>
      <c r="F45" s="199"/>
      <c r="G45" s="201"/>
      <c r="H45" s="35"/>
      <c r="I45" s="102"/>
      <c r="J45" s="10"/>
      <c r="K45" s="10"/>
      <c r="L45" s="10"/>
    </row>
    <row r="46" spans="1:12" ht="12.75">
      <c r="A46" s="174" t="s">
        <v>268</v>
      </c>
      <c r="B46" s="175"/>
      <c r="C46" s="196" t="s">
        <v>336</v>
      </c>
      <c r="D46" s="202"/>
      <c r="E46" s="202"/>
      <c r="F46" s="202"/>
      <c r="G46" s="202"/>
      <c r="H46" s="202"/>
      <c r="I46" s="203"/>
      <c r="J46" s="10"/>
      <c r="K46" s="10"/>
      <c r="L46" s="10"/>
    </row>
    <row r="47" spans="1:12" ht="12.75">
      <c r="A47" s="89"/>
      <c r="B47" s="22"/>
      <c r="C47" s="21" t="s">
        <v>269</v>
      </c>
      <c r="D47" s="16"/>
      <c r="E47" s="16"/>
      <c r="F47" s="16"/>
      <c r="G47" s="16"/>
      <c r="H47" s="16"/>
      <c r="I47" s="90"/>
      <c r="J47" s="10"/>
      <c r="K47" s="10"/>
      <c r="L47" s="10"/>
    </row>
    <row r="48" spans="1:12" ht="12.75">
      <c r="A48" s="174" t="s">
        <v>270</v>
      </c>
      <c r="B48" s="175"/>
      <c r="C48" s="181" t="s">
        <v>337</v>
      </c>
      <c r="D48" s="177"/>
      <c r="E48" s="178"/>
      <c r="F48" s="16"/>
      <c r="G48" s="49" t="s">
        <v>271</v>
      </c>
      <c r="H48" s="181" t="s">
        <v>338</v>
      </c>
      <c r="I48" s="178"/>
      <c r="J48" s="10"/>
      <c r="K48" s="10"/>
      <c r="L48" s="10"/>
    </row>
    <row r="49" spans="1:12" ht="12.75">
      <c r="A49" s="89"/>
      <c r="B49" s="22"/>
      <c r="C49" s="21"/>
      <c r="D49" s="16"/>
      <c r="E49" s="16"/>
      <c r="F49" s="16"/>
      <c r="G49" s="16"/>
      <c r="H49" s="16"/>
      <c r="I49" s="90"/>
      <c r="J49" s="10"/>
      <c r="K49" s="10"/>
      <c r="L49" s="10"/>
    </row>
    <row r="50" spans="1:12" ht="12.75">
      <c r="A50" s="174" t="s">
        <v>257</v>
      </c>
      <c r="B50" s="175"/>
      <c r="C50" s="176" t="s">
        <v>339</v>
      </c>
      <c r="D50" s="177"/>
      <c r="E50" s="177"/>
      <c r="F50" s="177"/>
      <c r="G50" s="177"/>
      <c r="H50" s="177"/>
      <c r="I50" s="178"/>
      <c r="J50" s="10"/>
      <c r="K50" s="10"/>
      <c r="L50" s="10"/>
    </row>
    <row r="51" spans="1:12" ht="12.75">
      <c r="A51" s="89"/>
      <c r="B51" s="22"/>
      <c r="C51" s="16"/>
      <c r="D51" s="16"/>
      <c r="E51" s="16"/>
      <c r="F51" s="16"/>
      <c r="G51" s="16"/>
      <c r="H51" s="16"/>
      <c r="I51" s="90"/>
      <c r="J51" s="10"/>
      <c r="K51" s="10"/>
      <c r="L51" s="10"/>
    </row>
    <row r="52" spans="1:12" ht="12.75">
      <c r="A52" s="179" t="s">
        <v>272</v>
      </c>
      <c r="B52" s="180"/>
      <c r="C52" s="181" t="s">
        <v>340</v>
      </c>
      <c r="D52" s="177"/>
      <c r="E52" s="177"/>
      <c r="F52" s="177"/>
      <c r="G52" s="177"/>
      <c r="H52" s="177"/>
      <c r="I52" s="182"/>
      <c r="J52" s="10"/>
      <c r="K52" s="10"/>
      <c r="L52" s="10"/>
    </row>
    <row r="53" spans="1:12" ht="12.75">
      <c r="A53" s="103"/>
      <c r="B53" s="20"/>
      <c r="C53" s="190" t="s">
        <v>273</v>
      </c>
      <c r="D53" s="190"/>
      <c r="E53" s="190"/>
      <c r="F53" s="190"/>
      <c r="G53" s="190"/>
      <c r="H53" s="190"/>
      <c r="I53" s="104"/>
      <c r="J53" s="10"/>
      <c r="K53" s="10"/>
      <c r="L53" s="10"/>
    </row>
    <row r="54" spans="1:12" ht="12.75">
      <c r="A54" s="103"/>
      <c r="B54" s="20"/>
      <c r="C54" s="36"/>
      <c r="D54" s="36"/>
      <c r="E54" s="36"/>
      <c r="F54" s="36"/>
      <c r="G54" s="36"/>
      <c r="H54" s="36"/>
      <c r="I54" s="104"/>
      <c r="J54" s="10"/>
      <c r="K54" s="10"/>
      <c r="L54" s="10"/>
    </row>
    <row r="55" spans="1:12" ht="12.75">
      <c r="A55" s="103"/>
      <c r="B55" s="183" t="s">
        <v>274</v>
      </c>
      <c r="C55" s="184"/>
      <c r="D55" s="184"/>
      <c r="E55" s="184"/>
      <c r="F55" s="47"/>
      <c r="G55" s="47"/>
      <c r="H55" s="47"/>
      <c r="I55" s="105"/>
      <c r="J55" s="10"/>
      <c r="K55" s="10"/>
      <c r="L55" s="10"/>
    </row>
    <row r="56" spans="1:12" ht="12.75">
      <c r="A56" s="103"/>
      <c r="B56" s="185" t="s">
        <v>306</v>
      </c>
      <c r="C56" s="186"/>
      <c r="D56" s="186"/>
      <c r="E56" s="186"/>
      <c r="F56" s="186"/>
      <c r="G56" s="186"/>
      <c r="H56" s="186"/>
      <c r="I56" s="187"/>
      <c r="J56" s="10"/>
      <c r="K56" s="10"/>
      <c r="L56" s="10"/>
    </row>
    <row r="57" spans="1:12" ht="12.75">
      <c r="A57" s="103"/>
      <c r="B57" s="185" t="s">
        <v>307</v>
      </c>
      <c r="C57" s="186"/>
      <c r="D57" s="186"/>
      <c r="E57" s="186"/>
      <c r="F57" s="186"/>
      <c r="G57" s="186"/>
      <c r="H57" s="186"/>
      <c r="I57" s="105"/>
      <c r="J57" s="10"/>
      <c r="K57" s="10"/>
      <c r="L57" s="10"/>
    </row>
    <row r="58" spans="1:12" ht="12.75">
      <c r="A58" s="103"/>
      <c r="B58" s="185" t="s">
        <v>308</v>
      </c>
      <c r="C58" s="186"/>
      <c r="D58" s="186"/>
      <c r="E58" s="186"/>
      <c r="F58" s="186"/>
      <c r="G58" s="186"/>
      <c r="H58" s="186"/>
      <c r="I58" s="187"/>
      <c r="J58" s="10"/>
      <c r="K58" s="10"/>
      <c r="L58" s="10"/>
    </row>
    <row r="59" spans="1:12" ht="12.75">
      <c r="A59" s="103"/>
      <c r="B59" s="185" t="s">
        <v>309</v>
      </c>
      <c r="C59" s="186"/>
      <c r="D59" s="186"/>
      <c r="E59" s="186"/>
      <c r="F59" s="186"/>
      <c r="G59" s="186"/>
      <c r="H59" s="186"/>
      <c r="I59" s="187"/>
      <c r="J59" s="10"/>
      <c r="K59" s="10"/>
      <c r="L59" s="10"/>
    </row>
    <row r="60" spans="1:12" ht="12.75">
      <c r="A60" s="103"/>
      <c r="B60" s="106"/>
      <c r="C60" s="107"/>
      <c r="D60" s="107"/>
      <c r="E60" s="107"/>
      <c r="F60" s="107"/>
      <c r="G60" s="107"/>
      <c r="H60" s="107"/>
      <c r="I60" s="108"/>
      <c r="J60" s="10"/>
      <c r="K60" s="10"/>
      <c r="L60" s="10"/>
    </row>
    <row r="61" spans="1:12" ht="13.5" thickBot="1">
      <c r="A61" s="109" t="s">
        <v>275</v>
      </c>
      <c r="B61" s="16"/>
      <c r="C61" s="16"/>
      <c r="D61" s="16"/>
      <c r="E61" s="16"/>
      <c r="F61" s="16"/>
      <c r="G61" s="37"/>
      <c r="H61" s="38"/>
      <c r="I61" s="110"/>
      <c r="J61" s="10"/>
      <c r="K61" s="10"/>
      <c r="L61" s="10"/>
    </row>
    <row r="62" spans="1:12" ht="12.75">
      <c r="A62" s="85"/>
      <c r="B62" s="16"/>
      <c r="C62" s="16"/>
      <c r="D62" s="16"/>
      <c r="E62" s="20" t="s">
        <v>276</v>
      </c>
      <c r="F62" s="33"/>
      <c r="G62" s="191" t="s">
        <v>277</v>
      </c>
      <c r="H62" s="192"/>
      <c r="I62" s="193"/>
      <c r="J62" s="10"/>
      <c r="K62" s="10"/>
      <c r="L62" s="10"/>
    </row>
    <row r="63" spans="1:12" ht="12.75">
      <c r="A63" s="111"/>
      <c r="B63" s="112"/>
      <c r="C63" s="113"/>
      <c r="D63" s="113"/>
      <c r="E63" s="113"/>
      <c r="F63" s="113"/>
      <c r="G63" s="172"/>
      <c r="H63" s="173"/>
      <c r="I63" s="114"/>
      <c r="J63" s="10"/>
      <c r="K63" s="10"/>
      <c r="L63" s="10"/>
    </row>
  </sheetData>
  <sheetProtection/>
  <protectedRanges>
    <protectedRange sqref="E2 H2 C6:D6 C8:D8 C10:D10 C12:I12 C14:D14 F14:I14 C16:I16 C18:I18 C20:I20 C24:G24 C22:F22 C26 I26 I24 A30:I30 A32:I32 A34:D34" name="Range1"/>
  </protectedRanges>
  <mergeCells count="73">
    <mergeCell ref="A10:B11"/>
    <mergeCell ref="C10:D10"/>
    <mergeCell ref="A2:D2"/>
    <mergeCell ref="A4:I4"/>
    <mergeCell ref="A6:B6"/>
    <mergeCell ref="C6:D6"/>
    <mergeCell ref="A8:B8"/>
    <mergeCell ref="C8:D8"/>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40:I40"/>
    <mergeCell ref="A34:D34"/>
    <mergeCell ref="E34:G34"/>
    <mergeCell ref="H34:I34"/>
    <mergeCell ref="A36:D36"/>
    <mergeCell ref="E36:G36"/>
    <mergeCell ref="H36:I36"/>
    <mergeCell ref="C45:D45"/>
    <mergeCell ref="F45:G45"/>
    <mergeCell ref="C46:I46"/>
    <mergeCell ref="C37:D37"/>
    <mergeCell ref="F37:G37"/>
    <mergeCell ref="A38:D38"/>
    <mergeCell ref="E38:G38"/>
    <mergeCell ref="H38:I38"/>
    <mergeCell ref="A40:D40"/>
    <mergeCell ref="E40:G40"/>
    <mergeCell ref="A48:B48"/>
    <mergeCell ref="C48:E48"/>
    <mergeCell ref="H48:I48"/>
    <mergeCell ref="A1:C1"/>
    <mergeCell ref="C53:H53"/>
    <mergeCell ref="G62:I62"/>
    <mergeCell ref="A46:B46"/>
    <mergeCell ref="A44:B44"/>
    <mergeCell ref="C44:D44"/>
    <mergeCell ref="F44:I44"/>
    <mergeCell ref="G63:H63"/>
    <mergeCell ref="A50:B50"/>
    <mergeCell ref="C50:I50"/>
    <mergeCell ref="A52:B52"/>
    <mergeCell ref="C52:I52"/>
    <mergeCell ref="B55:E55"/>
    <mergeCell ref="B56:I56"/>
    <mergeCell ref="B57:H57"/>
    <mergeCell ref="B58:I58"/>
    <mergeCell ref="B59:I59"/>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ah@autohrvatska.hr"/>
    <hyperlink ref="C20" r:id="rId2" display="www.autohrvatska.hr"/>
    <hyperlink ref="C50" r:id="rId3" display="mkorpar@autohrvatsk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L121"/>
  <sheetViews>
    <sheetView view="pageBreakPreview" zoomScale="110" zoomScaleSheetLayoutView="110" zoomScalePageLayoutView="0" workbookViewId="0" topLeftCell="A58">
      <selection activeCell="A24" sqref="A24:J24"/>
    </sheetView>
  </sheetViews>
  <sheetFormatPr defaultColWidth="9.140625" defaultRowHeight="12.75"/>
  <cols>
    <col min="1" max="9" width="9.140625" style="50" customWidth="1"/>
    <col min="10" max="10" width="10.00390625" style="50" customWidth="1"/>
    <col min="11" max="11" width="9.8515625" style="50" bestFit="1" customWidth="1"/>
    <col min="12" max="12" width="10.28125" style="50" bestFit="1" customWidth="1"/>
    <col min="13" max="16384" width="9.140625" style="50" customWidth="1"/>
  </cols>
  <sheetData>
    <row r="1" spans="1:11" ht="12.75" customHeight="1">
      <c r="A1" s="244" t="s">
        <v>153</v>
      </c>
      <c r="B1" s="244"/>
      <c r="C1" s="244"/>
      <c r="D1" s="244"/>
      <c r="E1" s="244"/>
      <c r="F1" s="244"/>
      <c r="G1" s="244"/>
      <c r="H1" s="244"/>
      <c r="I1" s="244"/>
      <c r="J1" s="244"/>
      <c r="K1" s="244"/>
    </row>
    <row r="2" spans="1:11" ht="12.75" customHeight="1">
      <c r="A2" s="245" t="s">
        <v>341</v>
      </c>
      <c r="B2" s="245"/>
      <c r="C2" s="245"/>
      <c r="D2" s="245"/>
      <c r="E2" s="245"/>
      <c r="F2" s="245"/>
      <c r="G2" s="245"/>
      <c r="H2" s="245"/>
      <c r="I2" s="245"/>
      <c r="J2" s="245"/>
      <c r="K2" s="245"/>
    </row>
    <row r="3" spans="1:11" ht="12.75">
      <c r="A3" s="246" t="s">
        <v>343</v>
      </c>
      <c r="B3" s="247"/>
      <c r="C3" s="247"/>
      <c r="D3" s="247"/>
      <c r="E3" s="247"/>
      <c r="F3" s="247"/>
      <c r="G3" s="247"/>
      <c r="H3" s="247"/>
      <c r="I3" s="247"/>
      <c r="J3" s="247"/>
      <c r="K3" s="248"/>
    </row>
    <row r="4" spans="1:11" ht="22.5">
      <c r="A4" s="249" t="s">
        <v>59</v>
      </c>
      <c r="B4" s="250"/>
      <c r="C4" s="250"/>
      <c r="D4" s="250"/>
      <c r="E4" s="250"/>
      <c r="F4" s="250"/>
      <c r="G4" s="250"/>
      <c r="H4" s="251"/>
      <c r="I4" s="55" t="s">
        <v>278</v>
      </c>
      <c r="J4" s="56" t="s">
        <v>319</v>
      </c>
      <c r="K4" s="57" t="s">
        <v>320</v>
      </c>
    </row>
    <row r="5" spans="1:11" ht="12.75">
      <c r="A5" s="234">
        <v>1</v>
      </c>
      <c r="B5" s="234"/>
      <c r="C5" s="234"/>
      <c r="D5" s="234"/>
      <c r="E5" s="234"/>
      <c r="F5" s="234"/>
      <c r="G5" s="234"/>
      <c r="H5" s="234"/>
      <c r="I5" s="54">
        <v>2</v>
      </c>
      <c r="J5" s="53">
        <v>3</v>
      </c>
      <c r="K5" s="53">
        <v>4</v>
      </c>
    </row>
    <row r="6" spans="1:11" ht="12.75">
      <c r="A6" s="235"/>
      <c r="B6" s="236"/>
      <c r="C6" s="236"/>
      <c r="D6" s="236"/>
      <c r="E6" s="236"/>
      <c r="F6" s="236"/>
      <c r="G6" s="236"/>
      <c r="H6" s="236"/>
      <c r="I6" s="236"/>
      <c r="J6" s="236"/>
      <c r="K6" s="237"/>
    </row>
    <row r="7" spans="1:11" ht="12.75">
      <c r="A7" s="238" t="s">
        <v>60</v>
      </c>
      <c r="B7" s="239"/>
      <c r="C7" s="239"/>
      <c r="D7" s="239"/>
      <c r="E7" s="239"/>
      <c r="F7" s="239"/>
      <c r="G7" s="239"/>
      <c r="H7" s="240"/>
      <c r="I7" s="3">
        <v>1</v>
      </c>
      <c r="J7" s="6"/>
      <c r="K7" s="6"/>
    </row>
    <row r="8" spans="1:11" ht="12.75">
      <c r="A8" s="241" t="s">
        <v>13</v>
      </c>
      <c r="B8" s="242"/>
      <c r="C8" s="242"/>
      <c r="D8" s="242"/>
      <c r="E8" s="242"/>
      <c r="F8" s="242"/>
      <c r="G8" s="242"/>
      <c r="H8" s="243"/>
      <c r="I8" s="1">
        <v>2</v>
      </c>
      <c r="J8" s="136">
        <f>J9+J16+J26+J35+J39</f>
        <v>384909860</v>
      </c>
      <c r="K8" s="136">
        <f>K9+K16+K26+K35+K39</f>
        <v>380696504</v>
      </c>
    </row>
    <row r="9" spans="1:11" ht="12.75">
      <c r="A9" s="252" t="s">
        <v>205</v>
      </c>
      <c r="B9" s="253"/>
      <c r="C9" s="253"/>
      <c r="D9" s="253"/>
      <c r="E9" s="253"/>
      <c r="F9" s="253"/>
      <c r="G9" s="253"/>
      <c r="H9" s="254"/>
      <c r="I9" s="1">
        <v>3</v>
      </c>
      <c r="J9" s="135">
        <f>SUM(J10:J15)</f>
        <v>127875</v>
      </c>
      <c r="K9" s="135">
        <f>SUM(K10:K15)</f>
        <v>129503</v>
      </c>
    </row>
    <row r="10" spans="1:11" ht="12.75">
      <c r="A10" s="252" t="s">
        <v>112</v>
      </c>
      <c r="B10" s="253"/>
      <c r="C10" s="253"/>
      <c r="D10" s="253"/>
      <c r="E10" s="253"/>
      <c r="F10" s="253"/>
      <c r="G10" s="253"/>
      <c r="H10" s="254"/>
      <c r="I10" s="1">
        <v>4</v>
      </c>
      <c r="J10" s="7"/>
      <c r="K10" s="7"/>
    </row>
    <row r="11" spans="1:11" ht="12.75">
      <c r="A11" s="252" t="s">
        <v>14</v>
      </c>
      <c r="B11" s="253"/>
      <c r="C11" s="253"/>
      <c r="D11" s="253"/>
      <c r="E11" s="253"/>
      <c r="F11" s="253"/>
      <c r="G11" s="253"/>
      <c r="H11" s="254"/>
      <c r="I11" s="1">
        <v>5</v>
      </c>
      <c r="J11" s="7">
        <v>127875</v>
      </c>
      <c r="K11" s="7">
        <v>129503</v>
      </c>
    </row>
    <row r="12" spans="1:11" ht="12.75">
      <c r="A12" s="252" t="s">
        <v>113</v>
      </c>
      <c r="B12" s="253"/>
      <c r="C12" s="253"/>
      <c r="D12" s="253"/>
      <c r="E12" s="253"/>
      <c r="F12" s="253"/>
      <c r="G12" s="253"/>
      <c r="H12" s="254"/>
      <c r="I12" s="1">
        <v>6</v>
      </c>
      <c r="J12" s="7"/>
      <c r="K12" s="7"/>
    </row>
    <row r="13" spans="1:11" ht="12.75">
      <c r="A13" s="252" t="s">
        <v>208</v>
      </c>
      <c r="B13" s="253"/>
      <c r="C13" s="253"/>
      <c r="D13" s="253"/>
      <c r="E13" s="253"/>
      <c r="F13" s="253"/>
      <c r="G13" s="253"/>
      <c r="H13" s="254"/>
      <c r="I13" s="1">
        <v>7</v>
      </c>
      <c r="J13" s="7"/>
      <c r="K13" s="7"/>
    </row>
    <row r="14" spans="1:11" ht="12.75">
      <c r="A14" s="252" t="s">
        <v>209</v>
      </c>
      <c r="B14" s="253"/>
      <c r="C14" s="253"/>
      <c r="D14" s="253"/>
      <c r="E14" s="253"/>
      <c r="F14" s="253"/>
      <c r="G14" s="253"/>
      <c r="H14" s="254"/>
      <c r="I14" s="1">
        <v>8</v>
      </c>
      <c r="J14" s="7"/>
      <c r="K14" s="7"/>
    </row>
    <row r="15" spans="1:11" ht="12.75">
      <c r="A15" s="252" t="s">
        <v>210</v>
      </c>
      <c r="B15" s="253"/>
      <c r="C15" s="253"/>
      <c r="D15" s="253"/>
      <c r="E15" s="253"/>
      <c r="F15" s="253"/>
      <c r="G15" s="253"/>
      <c r="H15" s="254"/>
      <c r="I15" s="1">
        <v>9</v>
      </c>
      <c r="J15" s="7"/>
      <c r="K15" s="7"/>
    </row>
    <row r="16" spans="1:11" ht="12.75">
      <c r="A16" s="252" t="s">
        <v>206</v>
      </c>
      <c r="B16" s="253"/>
      <c r="C16" s="253"/>
      <c r="D16" s="253"/>
      <c r="E16" s="253"/>
      <c r="F16" s="253"/>
      <c r="G16" s="253"/>
      <c r="H16" s="254"/>
      <c r="I16" s="1">
        <v>10</v>
      </c>
      <c r="J16" s="136">
        <f>SUM(J17:J25)</f>
        <v>211766776</v>
      </c>
      <c r="K16" s="136">
        <f>SUM(K17:K25)</f>
        <v>201797322</v>
      </c>
    </row>
    <row r="17" spans="1:11" ht="12.75">
      <c r="A17" s="252" t="s">
        <v>211</v>
      </c>
      <c r="B17" s="253"/>
      <c r="C17" s="253"/>
      <c r="D17" s="253"/>
      <c r="E17" s="253"/>
      <c r="F17" s="253"/>
      <c r="G17" s="253"/>
      <c r="H17" s="254"/>
      <c r="I17" s="1">
        <v>11</v>
      </c>
      <c r="J17" s="7">
        <v>52083783</v>
      </c>
      <c r="K17" s="7">
        <v>51427135</v>
      </c>
    </row>
    <row r="18" spans="1:11" ht="12.75">
      <c r="A18" s="252" t="s">
        <v>247</v>
      </c>
      <c r="B18" s="253"/>
      <c r="C18" s="253"/>
      <c r="D18" s="253"/>
      <c r="E18" s="253"/>
      <c r="F18" s="253"/>
      <c r="G18" s="253"/>
      <c r="H18" s="254"/>
      <c r="I18" s="1">
        <v>12</v>
      </c>
      <c r="J18" s="7">
        <v>14126625</v>
      </c>
      <c r="K18" s="7">
        <v>11896476</v>
      </c>
    </row>
    <row r="19" spans="1:11" ht="12.75">
      <c r="A19" s="252" t="s">
        <v>212</v>
      </c>
      <c r="B19" s="253"/>
      <c r="C19" s="253"/>
      <c r="D19" s="253"/>
      <c r="E19" s="253"/>
      <c r="F19" s="253"/>
      <c r="G19" s="253"/>
      <c r="H19" s="254"/>
      <c r="I19" s="1">
        <v>13</v>
      </c>
      <c r="J19" s="7">
        <v>1644545</v>
      </c>
      <c r="K19" s="7">
        <v>1229866</v>
      </c>
    </row>
    <row r="20" spans="1:11" ht="12.75">
      <c r="A20" s="252" t="s">
        <v>27</v>
      </c>
      <c r="B20" s="253"/>
      <c r="C20" s="253"/>
      <c r="D20" s="253"/>
      <c r="E20" s="253"/>
      <c r="F20" s="253"/>
      <c r="G20" s="253"/>
      <c r="H20" s="254"/>
      <c r="I20" s="1">
        <v>14</v>
      </c>
      <c r="J20" s="7">
        <v>124848</v>
      </c>
      <c r="K20" s="7">
        <v>82627</v>
      </c>
    </row>
    <row r="21" spans="1:11" ht="12.75">
      <c r="A21" s="252" t="s">
        <v>28</v>
      </c>
      <c r="B21" s="253"/>
      <c r="C21" s="253"/>
      <c r="D21" s="253"/>
      <c r="E21" s="253"/>
      <c r="F21" s="253"/>
      <c r="G21" s="253"/>
      <c r="H21" s="254"/>
      <c r="I21" s="1">
        <v>15</v>
      </c>
      <c r="J21" s="7"/>
      <c r="K21" s="7"/>
    </row>
    <row r="22" spans="1:11" ht="12.75">
      <c r="A22" s="252" t="s">
        <v>72</v>
      </c>
      <c r="B22" s="253"/>
      <c r="C22" s="253"/>
      <c r="D22" s="253"/>
      <c r="E22" s="253"/>
      <c r="F22" s="253"/>
      <c r="G22" s="253"/>
      <c r="H22" s="254"/>
      <c r="I22" s="1">
        <v>16</v>
      </c>
      <c r="J22" s="7"/>
      <c r="K22" s="7"/>
    </row>
    <row r="23" spans="1:11" ht="12.75">
      <c r="A23" s="252" t="s">
        <v>73</v>
      </c>
      <c r="B23" s="253"/>
      <c r="C23" s="253"/>
      <c r="D23" s="253"/>
      <c r="E23" s="253"/>
      <c r="F23" s="253"/>
      <c r="G23" s="253"/>
      <c r="H23" s="254"/>
      <c r="I23" s="1">
        <v>17</v>
      </c>
      <c r="J23" s="7">
        <v>1045560</v>
      </c>
      <c r="K23" s="7">
        <v>1889784</v>
      </c>
    </row>
    <row r="24" spans="1:11" ht="12.75">
      <c r="A24" s="252" t="s">
        <v>74</v>
      </c>
      <c r="B24" s="253"/>
      <c r="C24" s="253"/>
      <c r="D24" s="253"/>
      <c r="E24" s="253"/>
      <c r="F24" s="253"/>
      <c r="G24" s="253"/>
      <c r="H24" s="254"/>
      <c r="I24" s="1">
        <v>18</v>
      </c>
      <c r="J24" s="7">
        <v>10376275</v>
      </c>
      <c r="K24" s="7">
        <v>8133425</v>
      </c>
    </row>
    <row r="25" spans="1:11" ht="12.75">
      <c r="A25" s="252" t="s">
        <v>75</v>
      </c>
      <c r="B25" s="253"/>
      <c r="C25" s="253"/>
      <c r="D25" s="253"/>
      <c r="E25" s="253"/>
      <c r="F25" s="253"/>
      <c r="G25" s="253"/>
      <c r="H25" s="254"/>
      <c r="I25" s="1">
        <v>19</v>
      </c>
      <c r="J25" s="7">
        <v>132365140</v>
      </c>
      <c r="K25" s="7">
        <v>127138009</v>
      </c>
    </row>
    <row r="26" spans="1:11" ht="12.75">
      <c r="A26" s="252" t="s">
        <v>190</v>
      </c>
      <c r="B26" s="253"/>
      <c r="C26" s="253"/>
      <c r="D26" s="253"/>
      <c r="E26" s="253"/>
      <c r="F26" s="253"/>
      <c r="G26" s="253"/>
      <c r="H26" s="254"/>
      <c r="I26" s="1">
        <v>20</v>
      </c>
      <c r="J26" s="136">
        <f>SUM(J27:J34)</f>
        <v>172165855</v>
      </c>
      <c r="K26" s="136">
        <f>SUM(K27:K34)</f>
        <v>177845451</v>
      </c>
    </row>
    <row r="27" spans="1:11" ht="12.75">
      <c r="A27" s="252" t="s">
        <v>76</v>
      </c>
      <c r="B27" s="253"/>
      <c r="C27" s="253"/>
      <c r="D27" s="253"/>
      <c r="E27" s="253"/>
      <c r="F27" s="253"/>
      <c r="G27" s="253"/>
      <c r="H27" s="254"/>
      <c r="I27" s="1">
        <v>21</v>
      </c>
      <c r="J27" s="7">
        <v>172165487</v>
      </c>
      <c r="K27" s="7">
        <v>177845083</v>
      </c>
    </row>
    <row r="28" spans="1:11" ht="12.75">
      <c r="A28" s="252" t="s">
        <v>77</v>
      </c>
      <c r="B28" s="253"/>
      <c r="C28" s="253"/>
      <c r="D28" s="253"/>
      <c r="E28" s="253"/>
      <c r="F28" s="253"/>
      <c r="G28" s="253"/>
      <c r="H28" s="254"/>
      <c r="I28" s="1">
        <v>22</v>
      </c>
      <c r="J28" s="7"/>
      <c r="K28" s="7"/>
    </row>
    <row r="29" spans="1:11" ht="12.75">
      <c r="A29" s="252" t="s">
        <v>78</v>
      </c>
      <c r="B29" s="253"/>
      <c r="C29" s="253"/>
      <c r="D29" s="253"/>
      <c r="E29" s="253"/>
      <c r="F29" s="253"/>
      <c r="G29" s="253"/>
      <c r="H29" s="254"/>
      <c r="I29" s="1">
        <v>23</v>
      </c>
      <c r="J29" s="7"/>
      <c r="K29" s="7"/>
    </row>
    <row r="30" spans="1:11" ht="12.75">
      <c r="A30" s="252" t="s">
        <v>83</v>
      </c>
      <c r="B30" s="253"/>
      <c r="C30" s="253"/>
      <c r="D30" s="253"/>
      <c r="E30" s="253"/>
      <c r="F30" s="253"/>
      <c r="G30" s="253"/>
      <c r="H30" s="254"/>
      <c r="I30" s="1">
        <v>24</v>
      </c>
      <c r="J30" s="7"/>
      <c r="K30" s="7"/>
    </row>
    <row r="31" spans="1:11" ht="12.75">
      <c r="A31" s="252" t="s">
        <v>84</v>
      </c>
      <c r="B31" s="253"/>
      <c r="C31" s="253"/>
      <c r="D31" s="253"/>
      <c r="E31" s="253"/>
      <c r="F31" s="253"/>
      <c r="G31" s="253"/>
      <c r="H31" s="254"/>
      <c r="I31" s="1">
        <v>25</v>
      </c>
      <c r="J31" s="7">
        <v>368</v>
      </c>
      <c r="K31" s="7">
        <v>368</v>
      </c>
    </row>
    <row r="32" spans="1:11" ht="12.75">
      <c r="A32" s="252" t="s">
        <v>85</v>
      </c>
      <c r="B32" s="253"/>
      <c r="C32" s="253"/>
      <c r="D32" s="253"/>
      <c r="E32" s="253"/>
      <c r="F32" s="253"/>
      <c r="G32" s="253"/>
      <c r="H32" s="254"/>
      <c r="I32" s="1">
        <v>26</v>
      </c>
      <c r="J32" s="7"/>
      <c r="K32" s="7"/>
    </row>
    <row r="33" spans="1:11" ht="12.75">
      <c r="A33" s="252" t="s">
        <v>79</v>
      </c>
      <c r="B33" s="253"/>
      <c r="C33" s="253"/>
      <c r="D33" s="253"/>
      <c r="E33" s="253"/>
      <c r="F33" s="253"/>
      <c r="G33" s="253"/>
      <c r="H33" s="254"/>
      <c r="I33" s="1">
        <v>27</v>
      </c>
      <c r="J33" s="7"/>
      <c r="K33" s="7"/>
    </row>
    <row r="34" spans="1:11" ht="12.75">
      <c r="A34" s="252" t="s">
        <v>183</v>
      </c>
      <c r="B34" s="253"/>
      <c r="C34" s="253"/>
      <c r="D34" s="253"/>
      <c r="E34" s="253"/>
      <c r="F34" s="253"/>
      <c r="G34" s="253"/>
      <c r="H34" s="254"/>
      <c r="I34" s="1">
        <v>28</v>
      </c>
      <c r="J34" s="7"/>
      <c r="K34" s="7"/>
    </row>
    <row r="35" spans="1:11" ht="12.75">
      <c r="A35" s="252" t="s">
        <v>184</v>
      </c>
      <c r="B35" s="253"/>
      <c r="C35" s="253"/>
      <c r="D35" s="253"/>
      <c r="E35" s="253"/>
      <c r="F35" s="253"/>
      <c r="G35" s="253"/>
      <c r="H35" s="254"/>
      <c r="I35" s="1">
        <v>29</v>
      </c>
      <c r="J35" s="136">
        <f>SUM(J36:J38)</f>
        <v>849354</v>
      </c>
      <c r="K35" s="136">
        <f>SUM(K36:K38)</f>
        <v>924228</v>
      </c>
    </row>
    <row r="36" spans="1:11" ht="12.75">
      <c r="A36" s="252" t="s">
        <v>80</v>
      </c>
      <c r="B36" s="253"/>
      <c r="C36" s="253"/>
      <c r="D36" s="253"/>
      <c r="E36" s="253"/>
      <c r="F36" s="253"/>
      <c r="G36" s="253"/>
      <c r="H36" s="254"/>
      <c r="I36" s="1">
        <v>30</v>
      </c>
      <c r="J36" s="7"/>
      <c r="K36" s="7"/>
    </row>
    <row r="37" spans="1:11" ht="12.75">
      <c r="A37" s="252" t="s">
        <v>81</v>
      </c>
      <c r="B37" s="253"/>
      <c r="C37" s="253"/>
      <c r="D37" s="253"/>
      <c r="E37" s="253"/>
      <c r="F37" s="253"/>
      <c r="G37" s="253"/>
      <c r="H37" s="254"/>
      <c r="I37" s="1">
        <v>31</v>
      </c>
      <c r="J37" s="7"/>
      <c r="K37" s="7"/>
    </row>
    <row r="38" spans="1:11" ht="12.75">
      <c r="A38" s="252" t="s">
        <v>82</v>
      </c>
      <c r="B38" s="253"/>
      <c r="C38" s="253"/>
      <c r="D38" s="253"/>
      <c r="E38" s="253"/>
      <c r="F38" s="253"/>
      <c r="G38" s="253"/>
      <c r="H38" s="254"/>
      <c r="I38" s="1">
        <v>32</v>
      </c>
      <c r="J38" s="7">
        <v>849354</v>
      </c>
      <c r="K38" s="7">
        <v>924228</v>
      </c>
    </row>
    <row r="39" spans="1:11" ht="12.75">
      <c r="A39" s="252" t="s">
        <v>185</v>
      </c>
      <c r="B39" s="253"/>
      <c r="C39" s="253"/>
      <c r="D39" s="253"/>
      <c r="E39" s="253"/>
      <c r="F39" s="253"/>
      <c r="G39" s="253"/>
      <c r="H39" s="254"/>
      <c r="I39" s="1">
        <v>33</v>
      </c>
      <c r="J39" s="7"/>
      <c r="K39" s="7"/>
    </row>
    <row r="40" spans="1:11" ht="12.75">
      <c r="A40" s="241" t="s">
        <v>240</v>
      </c>
      <c r="B40" s="242"/>
      <c r="C40" s="242"/>
      <c r="D40" s="242"/>
      <c r="E40" s="242"/>
      <c r="F40" s="242"/>
      <c r="G40" s="242"/>
      <c r="H40" s="243"/>
      <c r="I40" s="1">
        <v>34</v>
      </c>
      <c r="J40" s="136">
        <f>J41+J49+J56+J64</f>
        <v>18044905</v>
      </c>
      <c r="K40" s="136">
        <f>K41+K49+K56+K64</f>
        <v>11131453</v>
      </c>
    </row>
    <row r="41" spans="1:11" ht="12.75">
      <c r="A41" s="252" t="s">
        <v>100</v>
      </c>
      <c r="B41" s="253"/>
      <c r="C41" s="253"/>
      <c r="D41" s="253"/>
      <c r="E41" s="253"/>
      <c r="F41" s="253"/>
      <c r="G41" s="253"/>
      <c r="H41" s="254"/>
      <c r="I41" s="1">
        <v>35</v>
      </c>
      <c r="J41" s="135">
        <f>SUM(J42:J48)</f>
        <v>103014</v>
      </c>
      <c r="K41" s="135">
        <f>SUM(K42:K48)</f>
        <v>151962</v>
      </c>
    </row>
    <row r="42" spans="1:11" ht="12.75">
      <c r="A42" s="252" t="s">
        <v>117</v>
      </c>
      <c r="B42" s="253"/>
      <c r="C42" s="253"/>
      <c r="D42" s="253"/>
      <c r="E42" s="253"/>
      <c r="F42" s="253"/>
      <c r="G42" s="253"/>
      <c r="H42" s="254"/>
      <c r="I42" s="1">
        <v>36</v>
      </c>
      <c r="J42" s="7"/>
      <c r="K42" s="7"/>
    </row>
    <row r="43" spans="1:11" ht="12.75">
      <c r="A43" s="252" t="s">
        <v>118</v>
      </c>
      <c r="B43" s="253"/>
      <c r="C43" s="253"/>
      <c r="D43" s="253"/>
      <c r="E43" s="253"/>
      <c r="F43" s="253"/>
      <c r="G43" s="253"/>
      <c r="H43" s="254"/>
      <c r="I43" s="1">
        <v>37</v>
      </c>
      <c r="J43" s="7"/>
      <c r="K43" s="7"/>
    </row>
    <row r="44" spans="1:11" ht="12.75">
      <c r="A44" s="252" t="s">
        <v>86</v>
      </c>
      <c r="B44" s="253"/>
      <c r="C44" s="253"/>
      <c r="D44" s="253"/>
      <c r="E44" s="253"/>
      <c r="F44" s="253"/>
      <c r="G44" s="253"/>
      <c r="H44" s="254"/>
      <c r="I44" s="1">
        <v>38</v>
      </c>
      <c r="J44" s="7"/>
      <c r="K44" s="7"/>
    </row>
    <row r="45" spans="1:11" ht="12.75">
      <c r="A45" s="252" t="s">
        <v>87</v>
      </c>
      <c r="B45" s="253"/>
      <c r="C45" s="253"/>
      <c r="D45" s="253"/>
      <c r="E45" s="253"/>
      <c r="F45" s="253"/>
      <c r="G45" s="253"/>
      <c r="H45" s="254"/>
      <c r="I45" s="1">
        <v>39</v>
      </c>
      <c r="J45" s="7">
        <v>100796</v>
      </c>
      <c r="K45" s="7">
        <v>31889</v>
      </c>
    </row>
    <row r="46" spans="1:11" ht="12.75">
      <c r="A46" s="252" t="s">
        <v>88</v>
      </c>
      <c r="B46" s="253"/>
      <c r="C46" s="253"/>
      <c r="D46" s="253"/>
      <c r="E46" s="253"/>
      <c r="F46" s="253"/>
      <c r="G46" s="253"/>
      <c r="H46" s="254"/>
      <c r="I46" s="1">
        <v>40</v>
      </c>
      <c r="J46" s="7">
        <v>2218</v>
      </c>
      <c r="K46" s="7">
        <v>120073</v>
      </c>
    </row>
    <row r="47" spans="1:11" ht="12.75">
      <c r="A47" s="252" t="s">
        <v>89</v>
      </c>
      <c r="B47" s="253"/>
      <c r="C47" s="253"/>
      <c r="D47" s="253"/>
      <c r="E47" s="253"/>
      <c r="F47" s="253"/>
      <c r="G47" s="253"/>
      <c r="H47" s="254"/>
      <c r="I47" s="1">
        <v>41</v>
      </c>
      <c r="J47" s="7"/>
      <c r="K47" s="7"/>
    </row>
    <row r="48" spans="1:11" ht="12.75">
      <c r="A48" s="252" t="s">
        <v>90</v>
      </c>
      <c r="B48" s="253"/>
      <c r="C48" s="253"/>
      <c r="D48" s="253"/>
      <c r="E48" s="253"/>
      <c r="F48" s="253"/>
      <c r="G48" s="253"/>
      <c r="H48" s="254"/>
      <c r="I48" s="1">
        <v>42</v>
      </c>
      <c r="J48" s="7"/>
      <c r="K48" s="7"/>
    </row>
    <row r="49" spans="1:11" ht="12.75">
      <c r="A49" s="252" t="s">
        <v>101</v>
      </c>
      <c r="B49" s="253"/>
      <c r="C49" s="253"/>
      <c r="D49" s="253"/>
      <c r="E49" s="253"/>
      <c r="F49" s="253"/>
      <c r="G49" s="253"/>
      <c r="H49" s="254"/>
      <c r="I49" s="1">
        <v>43</v>
      </c>
      <c r="J49" s="136">
        <f>SUM(J50:J55)</f>
        <v>3928078</v>
      </c>
      <c r="K49" s="136">
        <f>SUM(K50:K55)</f>
        <v>4239415</v>
      </c>
    </row>
    <row r="50" spans="1:11" ht="12.75">
      <c r="A50" s="252" t="s">
        <v>200</v>
      </c>
      <c r="B50" s="253"/>
      <c r="C50" s="253"/>
      <c r="D50" s="253"/>
      <c r="E50" s="253"/>
      <c r="F50" s="253"/>
      <c r="G50" s="253"/>
      <c r="H50" s="254"/>
      <c r="I50" s="1">
        <v>44</v>
      </c>
      <c r="J50" s="7">
        <v>2599031</v>
      </c>
      <c r="K50" s="7">
        <v>3210731</v>
      </c>
    </row>
    <row r="51" spans="1:11" ht="12.75">
      <c r="A51" s="252" t="s">
        <v>201</v>
      </c>
      <c r="B51" s="253"/>
      <c r="C51" s="253"/>
      <c r="D51" s="253"/>
      <c r="E51" s="253"/>
      <c r="F51" s="253"/>
      <c r="G51" s="253"/>
      <c r="H51" s="254"/>
      <c r="I51" s="1">
        <v>45</v>
      </c>
      <c r="J51" s="7">
        <v>979921</v>
      </c>
      <c r="K51" s="7">
        <v>984024</v>
      </c>
    </row>
    <row r="52" spans="1:11" ht="12.75">
      <c r="A52" s="252" t="s">
        <v>202</v>
      </c>
      <c r="B52" s="253"/>
      <c r="C52" s="253"/>
      <c r="D52" s="253"/>
      <c r="E52" s="253"/>
      <c r="F52" s="253"/>
      <c r="G52" s="253"/>
      <c r="H52" s="254"/>
      <c r="I52" s="1">
        <v>46</v>
      </c>
      <c r="J52" s="7"/>
      <c r="K52" s="7"/>
    </row>
    <row r="53" spans="1:11" ht="12.75">
      <c r="A53" s="252" t="s">
        <v>203</v>
      </c>
      <c r="B53" s="253"/>
      <c r="C53" s="253"/>
      <c r="D53" s="253"/>
      <c r="E53" s="253"/>
      <c r="F53" s="253"/>
      <c r="G53" s="253"/>
      <c r="H53" s="254"/>
      <c r="I53" s="1">
        <v>47</v>
      </c>
      <c r="J53" s="7">
        <v>17145</v>
      </c>
      <c r="K53" s="7">
        <v>17614</v>
      </c>
    </row>
    <row r="54" spans="1:11" ht="12.75">
      <c r="A54" s="252" t="s">
        <v>10</v>
      </c>
      <c r="B54" s="253"/>
      <c r="C54" s="253"/>
      <c r="D54" s="253"/>
      <c r="E54" s="253"/>
      <c r="F54" s="253"/>
      <c r="G54" s="253"/>
      <c r="H54" s="254"/>
      <c r="I54" s="1">
        <v>48</v>
      </c>
      <c r="J54" s="7">
        <v>118529</v>
      </c>
      <c r="K54" s="7">
        <v>14877</v>
      </c>
    </row>
    <row r="55" spans="1:11" ht="12.75">
      <c r="A55" s="252" t="s">
        <v>11</v>
      </c>
      <c r="B55" s="253"/>
      <c r="C55" s="253"/>
      <c r="D55" s="253"/>
      <c r="E55" s="253"/>
      <c r="F55" s="253"/>
      <c r="G55" s="253"/>
      <c r="H55" s="254"/>
      <c r="I55" s="1">
        <v>49</v>
      </c>
      <c r="J55" s="7">
        <v>213452</v>
      </c>
      <c r="K55" s="7">
        <v>12169</v>
      </c>
    </row>
    <row r="56" spans="1:11" ht="12.75">
      <c r="A56" s="252" t="s">
        <v>102</v>
      </c>
      <c r="B56" s="253"/>
      <c r="C56" s="253"/>
      <c r="D56" s="253"/>
      <c r="E56" s="253"/>
      <c r="F56" s="253"/>
      <c r="G56" s="253"/>
      <c r="H56" s="254"/>
      <c r="I56" s="1">
        <v>50</v>
      </c>
      <c r="J56" s="136">
        <f>SUM(J57:J63)</f>
        <v>13592799</v>
      </c>
      <c r="K56" s="136">
        <f>SUM(K57:K63)</f>
        <v>6415207</v>
      </c>
    </row>
    <row r="57" spans="1:11" ht="12.75">
      <c r="A57" s="252" t="s">
        <v>76</v>
      </c>
      <c r="B57" s="253"/>
      <c r="C57" s="253"/>
      <c r="D57" s="253"/>
      <c r="E57" s="253"/>
      <c r="F57" s="253"/>
      <c r="G57" s="253"/>
      <c r="H57" s="254"/>
      <c r="I57" s="1">
        <v>51</v>
      </c>
      <c r="J57" s="7"/>
      <c r="K57" s="7"/>
    </row>
    <row r="58" spans="1:11" ht="12.75">
      <c r="A58" s="252" t="s">
        <v>77</v>
      </c>
      <c r="B58" s="253"/>
      <c r="C58" s="253"/>
      <c r="D58" s="253"/>
      <c r="E58" s="253"/>
      <c r="F58" s="253"/>
      <c r="G58" s="253"/>
      <c r="H58" s="254"/>
      <c r="I58" s="1">
        <v>52</v>
      </c>
      <c r="J58" s="7">
        <v>13592799</v>
      </c>
      <c r="K58" s="7">
        <v>6415207</v>
      </c>
    </row>
    <row r="59" spans="1:11" ht="12.75">
      <c r="A59" s="252" t="s">
        <v>242</v>
      </c>
      <c r="B59" s="253"/>
      <c r="C59" s="253"/>
      <c r="D59" s="253"/>
      <c r="E59" s="253"/>
      <c r="F59" s="253"/>
      <c r="G59" s="253"/>
      <c r="H59" s="254"/>
      <c r="I59" s="1">
        <v>53</v>
      </c>
      <c r="J59" s="7"/>
      <c r="K59" s="7"/>
    </row>
    <row r="60" spans="1:11" ht="12.75">
      <c r="A60" s="252" t="s">
        <v>83</v>
      </c>
      <c r="B60" s="253"/>
      <c r="C60" s="253"/>
      <c r="D60" s="253"/>
      <c r="E60" s="253"/>
      <c r="F60" s="253"/>
      <c r="G60" s="253"/>
      <c r="H60" s="254"/>
      <c r="I60" s="1">
        <v>54</v>
      </c>
      <c r="J60" s="7"/>
      <c r="K60" s="7"/>
    </row>
    <row r="61" spans="1:11" ht="12.75">
      <c r="A61" s="252" t="s">
        <v>84</v>
      </c>
      <c r="B61" s="253"/>
      <c r="C61" s="253"/>
      <c r="D61" s="253"/>
      <c r="E61" s="253"/>
      <c r="F61" s="253"/>
      <c r="G61" s="253"/>
      <c r="H61" s="254"/>
      <c r="I61" s="1">
        <v>55</v>
      </c>
      <c r="J61" s="7"/>
      <c r="K61" s="7"/>
    </row>
    <row r="62" spans="1:11" ht="12.75">
      <c r="A62" s="252" t="s">
        <v>85</v>
      </c>
      <c r="B62" s="253"/>
      <c r="C62" s="253"/>
      <c r="D62" s="253"/>
      <c r="E62" s="253"/>
      <c r="F62" s="253"/>
      <c r="G62" s="253"/>
      <c r="H62" s="254"/>
      <c r="I62" s="1">
        <v>56</v>
      </c>
      <c r="J62" s="7"/>
      <c r="K62" s="7"/>
    </row>
    <row r="63" spans="1:11" ht="12.75">
      <c r="A63" s="252" t="s">
        <v>46</v>
      </c>
      <c r="B63" s="253"/>
      <c r="C63" s="253"/>
      <c r="D63" s="253"/>
      <c r="E63" s="253"/>
      <c r="F63" s="253"/>
      <c r="G63" s="253"/>
      <c r="H63" s="254"/>
      <c r="I63" s="1">
        <v>57</v>
      </c>
      <c r="J63" s="7"/>
      <c r="K63" s="7"/>
    </row>
    <row r="64" spans="1:11" ht="12.75">
      <c r="A64" s="252" t="s">
        <v>207</v>
      </c>
      <c r="B64" s="253"/>
      <c r="C64" s="253"/>
      <c r="D64" s="253"/>
      <c r="E64" s="253"/>
      <c r="F64" s="253"/>
      <c r="G64" s="253"/>
      <c r="H64" s="254"/>
      <c r="I64" s="1">
        <v>58</v>
      </c>
      <c r="J64" s="7">
        <v>421014</v>
      </c>
      <c r="K64" s="7">
        <v>324869</v>
      </c>
    </row>
    <row r="65" spans="1:11" ht="12.75">
      <c r="A65" s="241" t="s">
        <v>56</v>
      </c>
      <c r="B65" s="242"/>
      <c r="C65" s="242"/>
      <c r="D65" s="242"/>
      <c r="E65" s="242"/>
      <c r="F65" s="242"/>
      <c r="G65" s="242"/>
      <c r="H65" s="243"/>
      <c r="I65" s="1">
        <v>59</v>
      </c>
      <c r="J65" s="7">
        <v>551234</v>
      </c>
      <c r="K65" s="7">
        <f>229262+1</f>
        <v>229263</v>
      </c>
    </row>
    <row r="66" spans="1:11" ht="12.75">
      <c r="A66" s="241" t="s">
        <v>241</v>
      </c>
      <c r="B66" s="242"/>
      <c r="C66" s="242"/>
      <c r="D66" s="242"/>
      <c r="E66" s="242"/>
      <c r="F66" s="242"/>
      <c r="G66" s="242"/>
      <c r="H66" s="243"/>
      <c r="I66" s="1">
        <v>60</v>
      </c>
      <c r="J66" s="136">
        <f>J7+J8+J40+J65</f>
        <v>403505999</v>
      </c>
      <c r="K66" s="136">
        <f>K7+K8+K40+K65</f>
        <v>392057220</v>
      </c>
    </row>
    <row r="67" spans="1:12" ht="12.75">
      <c r="A67" s="255" t="s">
        <v>91</v>
      </c>
      <c r="B67" s="256"/>
      <c r="C67" s="256"/>
      <c r="D67" s="256"/>
      <c r="E67" s="256"/>
      <c r="F67" s="256"/>
      <c r="G67" s="256"/>
      <c r="H67" s="257"/>
      <c r="I67" s="4">
        <v>61</v>
      </c>
      <c r="J67" s="8">
        <v>76375816</v>
      </c>
      <c r="K67" s="8">
        <v>77457502</v>
      </c>
      <c r="L67" s="138"/>
    </row>
    <row r="68" spans="1:11" ht="12.75">
      <c r="A68" s="258" t="s">
        <v>58</v>
      </c>
      <c r="B68" s="259"/>
      <c r="C68" s="259"/>
      <c r="D68" s="259"/>
      <c r="E68" s="259"/>
      <c r="F68" s="259"/>
      <c r="G68" s="259"/>
      <c r="H68" s="259"/>
      <c r="I68" s="259"/>
      <c r="J68" s="259"/>
      <c r="K68" s="260"/>
    </row>
    <row r="69" spans="1:11" ht="12.75">
      <c r="A69" s="238" t="s">
        <v>191</v>
      </c>
      <c r="B69" s="239"/>
      <c r="C69" s="239"/>
      <c r="D69" s="239"/>
      <c r="E69" s="239"/>
      <c r="F69" s="239"/>
      <c r="G69" s="239"/>
      <c r="H69" s="240"/>
      <c r="I69" s="3">
        <v>62</v>
      </c>
      <c r="J69" s="139">
        <f>J70+J71+J72+J78+J79+J82+J85</f>
        <v>354817974</v>
      </c>
      <c r="K69" s="139">
        <f>K70+K71+K72+K78+K79+K82+K85</f>
        <v>382460053</v>
      </c>
    </row>
    <row r="70" spans="1:11" ht="12.75">
      <c r="A70" s="252" t="s">
        <v>141</v>
      </c>
      <c r="B70" s="253"/>
      <c r="C70" s="253"/>
      <c r="D70" s="253"/>
      <c r="E70" s="253"/>
      <c r="F70" s="253"/>
      <c r="G70" s="253"/>
      <c r="H70" s="254"/>
      <c r="I70" s="1">
        <v>63</v>
      </c>
      <c r="J70" s="7">
        <v>60000000</v>
      </c>
      <c r="K70" s="7">
        <v>60000000</v>
      </c>
    </row>
    <row r="71" spans="1:11" ht="12.75">
      <c r="A71" s="252" t="s">
        <v>142</v>
      </c>
      <c r="B71" s="253"/>
      <c r="C71" s="253"/>
      <c r="D71" s="253"/>
      <c r="E71" s="253"/>
      <c r="F71" s="253"/>
      <c r="G71" s="253"/>
      <c r="H71" s="254"/>
      <c r="I71" s="1">
        <v>64</v>
      </c>
      <c r="J71" s="7">
        <v>37089626</v>
      </c>
      <c r="K71" s="7">
        <v>37089626</v>
      </c>
    </row>
    <row r="72" spans="1:11" ht="12.75">
      <c r="A72" s="252" t="s">
        <v>143</v>
      </c>
      <c r="B72" s="253"/>
      <c r="C72" s="253"/>
      <c r="D72" s="253"/>
      <c r="E72" s="253"/>
      <c r="F72" s="253"/>
      <c r="G72" s="253"/>
      <c r="H72" s="254"/>
      <c r="I72" s="1">
        <v>65</v>
      </c>
      <c r="J72" s="136">
        <v>61052906</v>
      </c>
      <c r="K72" s="136">
        <f>K73+K74-K75+K76+K77</f>
        <v>59039679</v>
      </c>
    </row>
    <row r="73" spans="1:11" ht="12.75">
      <c r="A73" s="252" t="s">
        <v>144</v>
      </c>
      <c r="B73" s="253"/>
      <c r="C73" s="253"/>
      <c r="D73" s="253"/>
      <c r="E73" s="253"/>
      <c r="F73" s="253"/>
      <c r="G73" s="253"/>
      <c r="H73" s="254"/>
      <c r="I73" s="1">
        <v>66</v>
      </c>
      <c r="J73" s="7">
        <v>3000000</v>
      </c>
      <c r="K73" s="7">
        <v>3000000</v>
      </c>
    </row>
    <row r="74" spans="1:11" ht="12.75">
      <c r="A74" s="252" t="s">
        <v>145</v>
      </c>
      <c r="B74" s="253"/>
      <c r="C74" s="253"/>
      <c r="D74" s="253"/>
      <c r="E74" s="253"/>
      <c r="F74" s="253"/>
      <c r="G74" s="253"/>
      <c r="H74" s="254"/>
      <c r="I74" s="1">
        <v>67</v>
      </c>
      <c r="J74" s="7">
        <v>5238076</v>
      </c>
      <c r="K74" s="7">
        <v>7251303</v>
      </c>
    </row>
    <row r="75" spans="1:11" ht="12.75">
      <c r="A75" s="252" t="s">
        <v>133</v>
      </c>
      <c r="B75" s="253"/>
      <c r="C75" s="253"/>
      <c r="D75" s="253"/>
      <c r="E75" s="253"/>
      <c r="F75" s="253"/>
      <c r="G75" s="253"/>
      <c r="H75" s="254"/>
      <c r="I75" s="1">
        <v>68</v>
      </c>
      <c r="J75" s="7">
        <v>5238076</v>
      </c>
      <c r="K75" s="7">
        <v>7251303</v>
      </c>
    </row>
    <row r="76" spans="1:11" ht="12.75">
      <c r="A76" s="252" t="s">
        <v>134</v>
      </c>
      <c r="B76" s="253"/>
      <c r="C76" s="253"/>
      <c r="D76" s="253"/>
      <c r="E76" s="253"/>
      <c r="F76" s="253"/>
      <c r="G76" s="253"/>
      <c r="H76" s="254"/>
      <c r="I76" s="1">
        <v>69</v>
      </c>
      <c r="J76" s="7">
        <v>15000000</v>
      </c>
      <c r="K76" s="7">
        <v>15000000</v>
      </c>
    </row>
    <row r="77" spans="1:11" ht="12.75">
      <c r="A77" s="252" t="s">
        <v>135</v>
      </c>
      <c r="B77" s="253"/>
      <c r="C77" s="253"/>
      <c r="D77" s="253"/>
      <c r="E77" s="253"/>
      <c r="F77" s="253"/>
      <c r="G77" s="253"/>
      <c r="H77" s="254"/>
      <c r="I77" s="1">
        <v>70</v>
      </c>
      <c r="J77" s="7">
        <v>43052906</v>
      </c>
      <c r="K77" s="7">
        <v>41039679</v>
      </c>
    </row>
    <row r="78" spans="1:11" ht="12.75">
      <c r="A78" s="252" t="s">
        <v>136</v>
      </c>
      <c r="B78" s="253"/>
      <c r="C78" s="253"/>
      <c r="D78" s="253"/>
      <c r="E78" s="253"/>
      <c r="F78" s="253"/>
      <c r="G78" s="253"/>
      <c r="H78" s="254"/>
      <c r="I78" s="1">
        <v>71</v>
      </c>
      <c r="J78" s="7">
        <v>1240150</v>
      </c>
      <c r="K78" s="7">
        <v>538065</v>
      </c>
    </row>
    <row r="79" spans="1:11" ht="12.75">
      <c r="A79" s="252" t="s">
        <v>238</v>
      </c>
      <c r="B79" s="253"/>
      <c r="C79" s="253"/>
      <c r="D79" s="253"/>
      <c r="E79" s="253"/>
      <c r="F79" s="253"/>
      <c r="G79" s="253"/>
      <c r="H79" s="254"/>
      <c r="I79" s="1">
        <v>72</v>
      </c>
      <c r="J79" s="136">
        <f>J80-J81</f>
        <v>160403008</v>
      </c>
      <c r="K79" s="136">
        <f>K80-K81</f>
        <v>183210001</v>
      </c>
    </row>
    <row r="80" spans="1:11" ht="12.75">
      <c r="A80" s="261" t="s">
        <v>169</v>
      </c>
      <c r="B80" s="262"/>
      <c r="C80" s="262"/>
      <c r="D80" s="262"/>
      <c r="E80" s="262"/>
      <c r="F80" s="262"/>
      <c r="G80" s="262"/>
      <c r="H80" s="263"/>
      <c r="I80" s="1">
        <v>73</v>
      </c>
      <c r="J80" s="7">
        <v>160403008</v>
      </c>
      <c r="K80" s="7">
        <v>183210001</v>
      </c>
    </row>
    <row r="81" spans="1:11" ht="12.75">
      <c r="A81" s="261" t="s">
        <v>170</v>
      </c>
      <c r="B81" s="262"/>
      <c r="C81" s="262"/>
      <c r="D81" s="262"/>
      <c r="E81" s="262"/>
      <c r="F81" s="262"/>
      <c r="G81" s="262"/>
      <c r="H81" s="263"/>
      <c r="I81" s="1">
        <v>74</v>
      </c>
      <c r="J81" s="7"/>
      <c r="K81" s="7"/>
    </row>
    <row r="82" spans="1:11" ht="12.75">
      <c r="A82" s="252" t="s">
        <v>239</v>
      </c>
      <c r="B82" s="253"/>
      <c r="C82" s="253"/>
      <c r="D82" s="253"/>
      <c r="E82" s="253"/>
      <c r="F82" s="253"/>
      <c r="G82" s="253"/>
      <c r="H82" s="254"/>
      <c r="I82" s="1">
        <v>75</v>
      </c>
      <c r="J82" s="136">
        <f>J83-J84</f>
        <v>35032284</v>
      </c>
      <c r="K82" s="136">
        <f>K83-K84</f>
        <v>42582682</v>
      </c>
    </row>
    <row r="83" spans="1:11" ht="12.75">
      <c r="A83" s="261" t="s">
        <v>171</v>
      </c>
      <c r="B83" s="262"/>
      <c r="C83" s="262"/>
      <c r="D83" s="262"/>
      <c r="E83" s="262"/>
      <c r="F83" s="262"/>
      <c r="G83" s="262"/>
      <c r="H83" s="263"/>
      <c r="I83" s="1">
        <v>76</v>
      </c>
      <c r="J83" s="7">
        <v>35032284</v>
      </c>
      <c r="K83" s="7">
        <v>42582682</v>
      </c>
    </row>
    <row r="84" spans="1:11" ht="12.75">
      <c r="A84" s="261" t="s">
        <v>172</v>
      </c>
      <c r="B84" s="262"/>
      <c r="C84" s="262"/>
      <c r="D84" s="262"/>
      <c r="E84" s="262"/>
      <c r="F84" s="262"/>
      <c r="G84" s="262"/>
      <c r="H84" s="263"/>
      <c r="I84" s="1">
        <v>77</v>
      </c>
      <c r="J84" s="7"/>
      <c r="K84" s="7"/>
    </row>
    <row r="85" spans="1:11" ht="12.75">
      <c r="A85" s="252" t="s">
        <v>173</v>
      </c>
      <c r="B85" s="253"/>
      <c r="C85" s="253"/>
      <c r="D85" s="253"/>
      <c r="E85" s="253"/>
      <c r="F85" s="253"/>
      <c r="G85" s="253"/>
      <c r="H85" s="254"/>
      <c r="I85" s="1">
        <v>78</v>
      </c>
      <c r="J85" s="7"/>
      <c r="K85" s="7"/>
    </row>
    <row r="86" spans="1:11" ht="12.75">
      <c r="A86" s="241" t="s">
        <v>19</v>
      </c>
      <c r="B86" s="242"/>
      <c r="C86" s="242"/>
      <c r="D86" s="242"/>
      <c r="E86" s="242"/>
      <c r="F86" s="242"/>
      <c r="G86" s="242"/>
      <c r="H86" s="243"/>
      <c r="I86" s="1">
        <v>79</v>
      </c>
      <c r="J86" s="136">
        <f>SUM(J87:J89)</f>
        <v>465854</v>
      </c>
      <c r="K86" s="136">
        <f>SUM(K87:K89)</f>
        <v>465854</v>
      </c>
    </row>
    <row r="87" spans="1:11" ht="12.75">
      <c r="A87" s="252" t="s">
        <v>129</v>
      </c>
      <c r="B87" s="253"/>
      <c r="C87" s="253"/>
      <c r="D87" s="253"/>
      <c r="E87" s="253"/>
      <c r="F87" s="253"/>
      <c r="G87" s="253"/>
      <c r="H87" s="254"/>
      <c r="I87" s="1">
        <v>80</v>
      </c>
      <c r="J87" s="7"/>
      <c r="K87" s="7"/>
    </row>
    <row r="88" spans="1:11" ht="12.75">
      <c r="A88" s="252" t="s">
        <v>130</v>
      </c>
      <c r="B88" s="253"/>
      <c r="C88" s="253"/>
      <c r="D88" s="253"/>
      <c r="E88" s="253"/>
      <c r="F88" s="253"/>
      <c r="G88" s="253"/>
      <c r="H88" s="254"/>
      <c r="I88" s="1">
        <v>81</v>
      </c>
      <c r="J88" s="7"/>
      <c r="K88" s="7"/>
    </row>
    <row r="89" spans="1:11" ht="12.75">
      <c r="A89" s="252" t="s">
        <v>131</v>
      </c>
      <c r="B89" s="253"/>
      <c r="C89" s="253"/>
      <c r="D89" s="253"/>
      <c r="E89" s="253"/>
      <c r="F89" s="253"/>
      <c r="G89" s="253"/>
      <c r="H89" s="254"/>
      <c r="I89" s="1">
        <v>82</v>
      </c>
      <c r="J89" s="7">
        <v>465854</v>
      </c>
      <c r="K89" s="7">
        <v>465854</v>
      </c>
    </row>
    <row r="90" spans="1:11" ht="12.75">
      <c r="A90" s="241" t="s">
        <v>20</v>
      </c>
      <c r="B90" s="242"/>
      <c r="C90" s="242"/>
      <c r="D90" s="242"/>
      <c r="E90" s="242"/>
      <c r="F90" s="242"/>
      <c r="G90" s="242"/>
      <c r="H90" s="243"/>
      <c r="I90" s="1">
        <v>83</v>
      </c>
      <c r="J90" s="136">
        <f>SUM(J91:J99)</f>
        <v>31161202</v>
      </c>
      <c r="K90" s="136">
        <f>SUM(K91:K99)</f>
        <v>4139271</v>
      </c>
    </row>
    <row r="91" spans="1:11" ht="12.75">
      <c r="A91" s="252" t="s">
        <v>132</v>
      </c>
      <c r="B91" s="253"/>
      <c r="C91" s="253"/>
      <c r="D91" s="253"/>
      <c r="E91" s="253"/>
      <c r="F91" s="253"/>
      <c r="G91" s="253"/>
      <c r="H91" s="254"/>
      <c r="I91" s="1">
        <v>84</v>
      </c>
      <c r="J91" s="7"/>
      <c r="K91" s="7"/>
    </row>
    <row r="92" spans="1:11" ht="12.75">
      <c r="A92" s="252" t="s">
        <v>243</v>
      </c>
      <c r="B92" s="253"/>
      <c r="C92" s="253"/>
      <c r="D92" s="253"/>
      <c r="E92" s="253"/>
      <c r="F92" s="253"/>
      <c r="G92" s="253"/>
      <c r="H92" s="254"/>
      <c r="I92" s="1">
        <v>85</v>
      </c>
      <c r="J92" s="7">
        <v>888974</v>
      </c>
      <c r="K92" s="7">
        <v>3867043</v>
      </c>
    </row>
    <row r="93" spans="1:11" ht="12.75">
      <c r="A93" s="252" t="s">
        <v>0</v>
      </c>
      <c r="B93" s="253"/>
      <c r="C93" s="253"/>
      <c r="D93" s="253"/>
      <c r="E93" s="253"/>
      <c r="F93" s="253"/>
      <c r="G93" s="253"/>
      <c r="H93" s="254"/>
      <c r="I93" s="1">
        <v>86</v>
      </c>
      <c r="J93" s="7">
        <v>30000000</v>
      </c>
      <c r="K93" s="7"/>
    </row>
    <row r="94" spans="1:11" ht="12.75">
      <c r="A94" s="252" t="s">
        <v>244</v>
      </c>
      <c r="B94" s="253"/>
      <c r="C94" s="253"/>
      <c r="D94" s="253"/>
      <c r="E94" s="253"/>
      <c r="F94" s="253"/>
      <c r="G94" s="253"/>
      <c r="H94" s="254"/>
      <c r="I94" s="1">
        <v>87</v>
      </c>
      <c r="J94" s="7"/>
      <c r="K94" s="7"/>
    </row>
    <row r="95" spans="1:11" ht="12.75">
      <c r="A95" s="252" t="s">
        <v>245</v>
      </c>
      <c r="B95" s="253"/>
      <c r="C95" s="253"/>
      <c r="D95" s="253"/>
      <c r="E95" s="253"/>
      <c r="F95" s="253"/>
      <c r="G95" s="253"/>
      <c r="H95" s="254"/>
      <c r="I95" s="1">
        <v>88</v>
      </c>
      <c r="J95" s="7"/>
      <c r="K95" s="7"/>
    </row>
    <row r="96" spans="1:11" ht="12.75">
      <c r="A96" s="252" t="s">
        <v>246</v>
      </c>
      <c r="B96" s="253"/>
      <c r="C96" s="253"/>
      <c r="D96" s="253"/>
      <c r="E96" s="253"/>
      <c r="F96" s="253"/>
      <c r="G96" s="253"/>
      <c r="H96" s="254"/>
      <c r="I96" s="1">
        <v>89</v>
      </c>
      <c r="J96" s="7"/>
      <c r="K96" s="7"/>
    </row>
    <row r="97" spans="1:11" ht="12.75">
      <c r="A97" s="252" t="s">
        <v>94</v>
      </c>
      <c r="B97" s="253"/>
      <c r="C97" s="253"/>
      <c r="D97" s="253"/>
      <c r="E97" s="253"/>
      <c r="F97" s="253"/>
      <c r="G97" s="253"/>
      <c r="H97" s="254"/>
      <c r="I97" s="1">
        <v>90</v>
      </c>
      <c r="J97" s="7"/>
      <c r="K97" s="7"/>
    </row>
    <row r="98" spans="1:11" ht="12.75">
      <c r="A98" s="252" t="s">
        <v>92</v>
      </c>
      <c r="B98" s="253"/>
      <c r="C98" s="253"/>
      <c r="D98" s="253"/>
      <c r="E98" s="253"/>
      <c r="F98" s="253"/>
      <c r="G98" s="253"/>
      <c r="H98" s="254"/>
      <c r="I98" s="1">
        <v>91</v>
      </c>
      <c r="J98" s="7"/>
      <c r="K98" s="7"/>
    </row>
    <row r="99" spans="1:11" ht="12.75">
      <c r="A99" s="252" t="s">
        <v>93</v>
      </c>
      <c r="B99" s="253"/>
      <c r="C99" s="253"/>
      <c r="D99" s="253"/>
      <c r="E99" s="253"/>
      <c r="F99" s="253"/>
      <c r="G99" s="253"/>
      <c r="H99" s="254"/>
      <c r="I99" s="1">
        <v>92</v>
      </c>
      <c r="J99" s="7">
        <v>272228</v>
      </c>
      <c r="K99" s="7">
        <v>272228</v>
      </c>
    </row>
    <row r="100" spans="1:11" ht="12.75">
      <c r="A100" s="241" t="s">
        <v>21</v>
      </c>
      <c r="B100" s="242"/>
      <c r="C100" s="242"/>
      <c r="D100" s="242"/>
      <c r="E100" s="242"/>
      <c r="F100" s="242"/>
      <c r="G100" s="242"/>
      <c r="H100" s="243"/>
      <c r="I100" s="1">
        <v>93</v>
      </c>
      <c r="J100" s="136">
        <f>SUM(J101:J112)</f>
        <v>16594244</v>
      </c>
      <c r="K100" s="136">
        <f>SUM(K101:K112)</f>
        <v>4709184</v>
      </c>
    </row>
    <row r="101" spans="1:11" ht="12.75">
      <c r="A101" s="252" t="s">
        <v>132</v>
      </c>
      <c r="B101" s="253"/>
      <c r="C101" s="253"/>
      <c r="D101" s="253"/>
      <c r="E101" s="253"/>
      <c r="F101" s="253"/>
      <c r="G101" s="253"/>
      <c r="H101" s="254"/>
      <c r="I101" s="1">
        <v>94</v>
      </c>
      <c r="J101" s="7">
        <v>316148</v>
      </c>
      <c r="K101" s="7">
        <v>131549</v>
      </c>
    </row>
    <row r="102" spans="1:11" ht="12.75">
      <c r="A102" s="252" t="s">
        <v>243</v>
      </c>
      <c r="B102" s="253"/>
      <c r="C102" s="253"/>
      <c r="D102" s="253"/>
      <c r="E102" s="253"/>
      <c r="F102" s="253"/>
      <c r="G102" s="253"/>
      <c r="H102" s="254"/>
      <c r="I102" s="1">
        <v>95</v>
      </c>
      <c r="J102" s="7"/>
      <c r="K102" s="7"/>
    </row>
    <row r="103" spans="1:11" ht="12.75">
      <c r="A103" s="252" t="s">
        <v>0</v>
      </c>
      <c r="B103" s="253"/>
      <c r="C103" s="253"/>
      <c r="D103" s="253"/>
      <c r="E103" s="253"/>
      <c r="F103" s="253"/>
      <c r="G103" s="253"/>
      <c r="H103" s="254"/>
      <c r="I103" s="1">
        <v>96</v>
      </c>
      <c r="J103" s="7">
        <v>10833333</v>
      </c>
      <c r="K103" s="7"/>
    </row>
    <row r="104" spans="1:11" ht="12.75">
      <c r="A104" s="252" t="s">
        <v>244</v>
      </c>
      <c r="B104" s="253"/>
      <c r="C104" s="253"/>
      <c r="D104" s="253"/>
      <c r="E104" s="253"/>
      <c r="F104" s="253"/>
      <c r="G104" s="253"/>
      <c r="H104" s="254"/>
      <c r="I104" s="1">
        <v>97</v>
      </c>
      <c r="J104" s="7">
        <v>3639</v>
      </c>
      <c r="K104" s="7">
        <v>299</v>
      </c>
    </row>
    <row r="105" spans="1:11" ht="12.75">
      <c r="A105" s="252" t="s">
        <v>245</v>
      </c>
      <c r="B105" s="253"/>
      <c r="C105" s="253"/>
      <c r="D105" s="253"/>
      <c r="E105" s="253"/>
      <c r="F105" s="253"/>
      <c r="G105" s="253"/>
      <c r="H105" s="254"/>
      <c r="I105" s="1">
        <v>98</v>
      </c>
      <c r="J105" s="7">
        <v>2957620</v>
      </c>
      <c r="K105" s="7">
        <v>1869241</v>
      </c>
    </row>
    <row r="106" spans="1:11" ht="12.75">
      <c r="A106" s="252" t="s">
        <v>246</v>
      </c>
      <c r="B106" s="253"/>
      <c r="C106" s="253"/>
      <c r="D106" s="253"/>
      <c r="E106" s="253"/>
      <c r="F106" s="253"/>
      <c r="G106" s="253"/>
      <c r="H106" s="254"/>
      <c r="I106" s="1">
        <v>99</v>
      </c>
      <c r="J106" s="7"/>
      <c r="K106" s="7"/>
    </row>
    <row r="107" spans="1:11" ht="12.75">
      <c r="A107" s="252" t="s">
        <v>94</v>
      </c>
      <c r="B107" s="253"/>
      <c r="C107" s="253"/>
      <c r="D107" s="253"/>
      <c r="E107" s="253"/>
      <c r="F107" s="253"/>
      <c r="G107" s="253"/>
      <c r="H107" s="254"/>
      <c r="I107" s="1">
        <v>100</v>
      </c>
      <c r="J107" s="7"/>
      <c r="K107" s="7"/>
    </row>
    <row r="108" spans="1:11" ht="12.75">
      <c r="A108" s="252" t="s">
        <v>95</v>
      </c>
      <c r="B108" s="253"/>
      <c r="C108" s="253"/>
      <c r="D108" s="253"/>
      <c r="E108" s="253"/>
      <c r="F108" s="253"/>
      <c r="G108" s="253"/>
      <c r="H108" s="254"/>
      <c r="I108" s="1">
        <v>101</v>
      </c>
      <c r="J108" s="7">
        <v>898839</v>
      </c>
      <c r="K108" s="7">
        <v>914202</v>
      </c>
    </row>
    <row r="109" spans="1:11" ht="12.75">
      <c r="A109" s="252" t="s">
        <v>96</v>
      </c>
      <c r="B109" s="253"/>
      <c r="C109" s="253"/>
      <c r="D109" s="253"/>
      <c r="E109" s="253"/>
      <c r="F109" s="253"/>
      <c r="G109" s="253"/>
      <c r="H109" s="254"/>
      <c r="I109" s="1">
        <v>102</v>
      </c>
      <c r="J109" s="7">
        <v>1411377</v>
      </c>
      <c r="K109" s="7">
        <v>1587025</v>
      </c>
    </row>
    <row r="110" spans="1:11" ht="12.75">
      <c r="A110" s="252" t="s">
        <v>99</v>
      </c>
      <c r="B110" s="253"/>
      <c r="C110" s="253"/>
      <c r="D110" s="253"/>
      <c r="E110" s="253"/>
      <c r="F110" s="253"/>
      <c r="G110" s="253"/>
      <c r="H110" s="254"/>
      <c r="I110" s="1">
        <v>103</v>
      </c>
      <c r="J110" s="7">
        <v>128288</v>
      </c>
      <c r="K110" s="7">
        <v>172368</v>
      </c>
    </row>
    <row r="111" spans="1:11" ht="12.75">
      <c r="A111" s="252" t="s">
        <v>97</v>
      </c>
      <c r="B111" s="253"/>
      <c r="C111" s="253"/>
      <c r="D111" s="253"/>
      <c r="E111" s="253"/>
      <c r="F111" s="253"/>
      <c r="G111" s="253"/>
      <c r="H111" s="254"/>
      <c r="I111" s="1">
        <v>104</v>
      </c>
      <c r="J111" s="7"/>
      <c r="K111" s="7"/>
    </row>
    <row r="112" spans="1:11" ht="12.75">
      <c r="A112" s="252" t="s">
        <v>98</v>
      </c>
      <c r="B112" s="253"/>
      <c r="C112" s="253"/>
      <c r="D112" s="253"/>
      <c r="E112" s="253"/>
      <c r="F112" s="253"/>
      <c r="G112" s="253"/>
      <c r="H112" s="254"/>
      <c r="I112" s="1">
        <v>105</v>
      </c>
      <c r="J112" s="7">
        <v>45000</v>
      </c>
      <c r="K112" s="7">
        <v>34500</v>
      </c>
    </row>
    <row r="113" spans="1:11" ht="12.75">
      <c r="A113" s="241" t="s">
        <v>1</v>
      </c>
      <c r="B113" s="242"/>
      <c r="C113" s="242"/>
      <c r="D113" s="242"/>
      <c r="E113" s="242"/>
      <c r="F113" s="242"/>
      <c r="G113" s="242"/>
      <c r="H113" s="243"/>
      <c r="I113" s="1">
        <v>106</v>
      </c>
      <c r="J113" s="7">
        <v>466725</v>
      </c>
      <c r="K113" s="7">
        <f>282859-1</f>
        <v>282858</v>
      </c>
    </row>
    <row r="114" spans="1:11" ht="12.75">
      <c r="A114" s="241" t="s">
        <v>25</v>
      </c>
      <c r="B114" s="242"/>
      <c r="C114" s="242"/>
      <c r="D114" s="242"/>
      <c r="E114" s="242"/>
      <c r="F114" s="242"/>
      <c r="G114" s="242"/>
      <c r="H114" s="243"/>
      <c r="I114" s="1">
        <v>107</v>
      </c>
      <c r="J114" s="136">
        <f>J69+J86+J90+J100+J113</f>
        <v>403505999</v>
      </c>
      <c r="K114" s="136">
        <f>K69+K86+K90+K100+K113</f>
        <v>392057220</v>
      </c>
    </row>
    <row r="115" spans="1:11" ht="12.75">
      <c r="A115" s="266" t="s">
        <v>57</v>
      </c>
      <c r="B115" s="267"/>
      <c r="C115" s="267"/>
      <c r="D115" s="267"/>
      <c r="E115" s="267"/>
      <c r="F115" s="267"/>
      <c r="G115" s="267"/>
      <c r="H115" s="268"/>
      <c r="I115" s="2">
        <v>108</v>
      </c>
      <c r="J115" s="8">
        <v>76375816</v>
      </c>
      <c r="K115" s="8">
        <v>77457502</v>
      </c>
    </row>
    <row r="116" spans="1:11" ht="12.75">
      <c r="A116" s="258" t="s">
        <v>310</v>
      </c>
      <c r="B116" s="269"/>
      <c r="C116" s="269"/>
      <c r="D116" s="269"/>
      <c r="E116" s="269"/>
      <c r="F116" s="269"/>
      <c r="G116" s="269"/>
      <c r="H116" s="269"/>
      <c r="I116" s="270"/>
      <c r="J116" s="270"/>
      <c r="K116" s="271"/>
    </row>
    <row r="117" spans="1:11" ht="12.75">
      <c r="A117" s="238" t="s">
        <v>186</v>
      </c>
      <c r="B117" s="239"/>
      <c r="C117" s="239"/>
      <c r="D117" s="239"/>
      <c r="E117" s="239"/>
      <c r="F117" s="239"/>
      <c r="G117" s="239"/>
      <c r="H117" s="239"/>
      <c r="I117" s="272"/>
      <c r="J117" s="272"/>
      <c r="K117" s="273"/>
    </row>
    <row r="118" spans="1:11" ht="12.75">
      <c r="A118" s="252" t="s">
        <v>8</v>
      </c>
      <c r="B118" s="253"/>
      <c r="C118" s="253"/>
      <c r="D118" s="253"/>
      <c r="E118" s="253"/>
      <c r="F118" s="253"/>
      <c r="G118" s="253"/>
      <c r="H118" s="254"/>
      <c r="I118" s="1">
        <v>109</v>
      </c>
      <c r="J118" s="7"/>
      <c r="K118" s="7"/>
    </row>
    <row r="119" spans="1:11" ht="12.75">
      <c r="A119" s="274" t="s">
        <v>9</v>
      </c>
      <c r="B119" s="275"/>
      <c r="C119" s="275"/>
      <c r="D119" s="275"/>
      <c r="E119" s="275"/>
      <c r="F119" s="275"/>
      <c r="G119" s="275"/>
      <c r="H119" s="276"/>
      <c r="I119" s="4">
        <v>110</v>
      </c>
      <c r="J119" s="8"/>
      <c r="K119" s="8"/>
    </row>
    <row r="120" spans="1:11" ht="12.75">
      <c r="A120" s="277" t="s">
        <v>311</v>
      </c>
      <c r="B120" s="278"/>
      <c r="C120" s="278"/>
      <c r="D120" s="278"/>
      <c r="E120" s="278"/>
      <c r="F120" s="278"/>
      <c r="G120" s="278"/>
      <c r="H120" s="278"/>
      <c r="I120" s="278"/>
      <c r="J120" s="278"/>
      <c r="K120" s="278"/>
    </row>
    <row r="121" spans="1:11" ht="12.75">
      <c r="A121" s="264"/>
      <c r="B121" s="265"/>
      <c r="C121" s="265"/>
      <c r="D121" s="265"/>
      <c r="E121" s="265"/>
      <c r="F121" s="265"/>
      <c r="G121" s="265"/>
      <c r="H121" s="265"/>
      <c r="I121" s="265"/>
      <c r="J121" s="265"/>
      <c r="K121" s="265"/>
    </row>
  </sheetData>
  <sheetProtection/>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dataValidations count="6">
    <dataValidation allowBlank="1" sqref="A1:I65536 K1:IV65536 J1:J6 J68 J116:J65536"/>
    <dataValidation type="whole" operator="greaterThanOrEqual" allowBlank="1" showInputMessage="1" showErrorMessage="1" errorTitle="Pogrešan unos" error="Mogu se unijeti samo cjelobrojne pozitivne vrijednosti." sqref="J7:J67 J72:J77 J86:J115 J79:J84 J70">
      <formula1>0</formula1>
    </dataValidation>
    <dataValidation type="whole" operator="notEqual" allowBlank="1" showInputMessage="1" showErrorMessage="1" errorTitle="Pogrešan unos" error="Mogu se unijeti samo cjelobrojne vrijednosti. Ova AOP oznaka može se unijeti i s negativnim predznakom" sqref="J78">
      <formula1>9999999999</formula1>
    </dataValidation>
    <dataValidation type="whole" operator="notEqual" allowBlank="1" showInputMessage="1" showErrorMessage="1" errorTitle="Pogrešan unos" error="Mogu se unijeti samo cjelobrojne pozitivne ili negativne vrijednosti." sqref="J71">
      <formula1>9999999999</formula1>
    </dataValidation>
    <dataValidation type="whole" operator="notEqual" allowBlank="1" showInputMessage="1" showErrorMessage="1" errorTitle="Pogrešan unos" error="Mogu se unijeti samo cjelobrojne pozitivne ili negativne vrijednosti." sqref="J69">
      <formula1>999999999999</formula1>
    </dataValidation>
    <dataValidation type="whole" operator="notEqual" allowBlank="1" showInputMessage="1" showErrorMessage="1" errorTitle="Pogrešan unos" error="Mogu se unijeti samo cjelobrojne vrijednosti." sqref="J85">
      <formula1>999999999999</formula1>
    </dataValidation>
  </dataValidations>
  <printOptions/>
  <pageMargins left="0" right="0" top="0.984251968503937" bottom="0.984251968503937" header="0.5118110236220472" footer="0.5118110236220472"/>
  <pageSetup horizontalDpi="600" verticalDpi="600" orientation="portrait" paperSize="9" scale="83"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O71"/>
  <sheetViews>
    <sheetView view="pageBreakPreview" zoomScale="110" zoomScaleSheetLayoutView="110" zoomScalePageLayoutView="0" workbookViewId="0" topLeftCell="A16">
      <selection activeCell="A24" sqref="A24:J24"/>
    </sheetView>
  </sheetViews>
  <sheetFormatPr defaultColWidth="9.140625" defaultRowHeight="12.75"/>
  <cols>
    <col min="1" max="2" width="9.140625" style="50" customWidth="1"/>
    <col min="3" max="3" width="6.00390625" style="50" customWidth="1"/>
    <col min="4" max="7" width="9.140625" style="50" customWidth="1"/>
    <col min="8" max="8" width="3.00390625" style="50" customWidth="1"/>
    <col min="9" max="9" width="7.00390625" style="50" customWidth="1"/>
    <col min="10" max="10" width="9.8515625" style="50" customWidth="1"/>
    <col min="11" max="11" width="10.00390625" style="50" customWidth="1"/>
    <col min="12" max="12" width="9.8515625" style="50" customWidth="1"/>
    <col min="13" max="13" width="10.28125" style="50" customWidth="1"/>
    <col min="14" max="14" width="10.28125" style="50" bestFit="1" customWidth="1"/>
    <col min="15" max="16384" width="9.140625" style="50" customWidth="1"/>
  </cols>
  <sheetData>
    <row r="1" spans="1:13" ht="12.75" customHeight="1">
      <c r="A1" s="244" t="s">
        <v>154</v>
      </c>
      <c r="B1" s="244"/>
      <c r="C1" s="244"/>
      <c r="D1" s="244"/>
      <c r="E1" s="244"/>
      <c r="F1" s="244"/>
      <c r="G1" s="244"/>
      <c r="H1" s="244"/>
      <c r="I1" s="244"/>
      <c r="J1" s="244"/>
      <c r="K1" s="244"/>
      <c r="L1" s="244"/>
      <c r="M1" s="244"/>
    </row>
    <row r="2" spans="1:13" ht="12.75" customHeight="1">
      <c r="A2" s="288" t="s">
        <v>342</v>
      </c>
      <c r="B2" s="288"/>
      <c r="C2" s="288"/>
      <c r="D2" s="288"/>
      <c r="E2" s="288"/>
      <c r="F2" s="288"/>
      <c r="G2" s="288"/>
      <c r="H2" s="288"/>
      <c r="I2" s="288"/>
      <c r="J2" s="288"/>
      <c r="K2" s="288"/>
      <c r="L2" s="288"/>
      <c r="M2" s="288"/>
    </row>
    <row r="3" spans="1:13" ht="12.75" customHeight="1">
      <c r="A3" s="279" t="s">
        <v>343</v>
      </c>
      <c r="B3" s="279"/>
      <c r="C3" s="279"/>
      <c r="D3" s="279"/>
      <c r="E3" s="279"/>
      <c r="F3" s="279"/>
      <c r="G3" s="279"/>
      <c r="H3" s="279"/>
      <c r="I3" s="279"/>
      <c r="J3" s="279"/>
      <c r="K3" s="279"/>
      <c r="L3" s="279"/>
      <c r="M3" s="279"/>
    </row>
    <row r="4" spans="1:13" ht="23.25">
      <c r="A4" s="280" t="s">
        <v>59</v>
      </c>
      <c r="B4" s="280"/>
      <c r="C4" s="280"/>
      <c r="D4" s="280"/>
      <c r="E4" s="280"/>
      <c r="F4" s="280"/>
      <c r="G4" s="280"/>
      <c r="H4" s="280"/>
      <c r="I4" s="55" t="s">
        <v>279</v>
      </c>
      <c r="J4" s="281" t="s">
        <v>319</v>
      </c>
      <c r="K4" s="281"/>
      <c r="L4" s="281" t="s">
        <v>320</v>
      </c>
      <c r="M4" s="281"/>
    </row>
    <row r="5" spans="1:13" ht="22.5">
      <c r="A5" s="280"/>
      <c r="B5" s="280"/>
      <c r="C5" s="280"/>
      <c r="D5" s="280"/>
      <c r="E5" s="280"/>
      <c r="F5" s="280"/>
      <c r="G5" s="280"/>
      <c r="H5" s="280"/>
      <c r="I5" s="55"/>
      <c r="J5" s="57" t="s">
        <v>314</v>
      </c>
      <c r="K5" s="57" t="s">
        <v>315</v>
      </c>
      <c r="L5" s="57" t="s">
        <v>314</v>
      </c>
      <c r="M5" s="57" t="s">
        <v>315</v>
      </c>
    </row>
    <row r="6" spans="1:13" ht="12.75">
      <c r="A6" s="281">
        <v>1</v>
      </c>
      <c r="B6" s="281"/>
      <c r="C6" s="281"/>
      <c r="D6" s="281"/>
      <c r="E6" s="281"/>
      <c r="F6" s="281"/>
      <c r="G6" s="281"/>
      <c r="H6" s="281"/>
      <c r="I6" s="60">
        <v>2</v>
      </c>
      <c r="J6" s="57">
        <v>3</v>
      </c>
      <c r="K6" s="57">
        <v>4</v>
      </c>
      <c r="L6" s="57">
        <v>5</v>
      </c>
      <c r="M6" s="57">
        <v>6</v>
      </c>
    </row>
    <row r="7" spans="1:15" ht="12.75">
      <c r="A7" s="238" t="s">
        <v>26</v>
      </c>
      <c r="B7" s="239"/>
      <c r="C7" s="239"/>
      <c r="D7" s="239"/>
      <c r="E7" s="239"/>
      <c r="F7" s="239"/>
      <c r="G7" s="239"/>
      <c r="H7" s="240"/>
      <c r="I7" s="3">
        <v>111</v>
      </c>
      <c r="J7" s="140">
        <f>SUM(J8:J9)</f>
        <v>43000328</v>
      </c>
      <c r="K7" s="141">
        <f>SUM(K8:K9)</f>
        <v>14158333</v>
      </c>
      <c r="L7" s="141">
        <f>SUM(L8:L9)</f>
        <v>47391470</v>
      </c>
      <c r="M7" s="142">
        <f>SUM(M8:M9)</f>
        <v>16165538</v>
      </c>
      <c r="N7" s="138"/>
      <c r="O7" s="138"/>
    </row>
    <row r="8" spans="1:15" ht="12.75">
      <c r="A8" s="241" t="s">
        <v>152</v>
      </c>
      <c r="B8" s="242"/>
      <c r="C8" s="242"/>
      <c r="D8" s="242"/>
      <c r="E8" s="242"/>
      <c r="F8" s="242"/>
      <c r="G8" s="242"/>
      <c r="H8" s="243"/>
      <c r="I8" s="1">
        <v>112</v>
      </c>
      <c r="J8" s="143">
        <v>41974827</v>
      </c>
      <c r="K8" s="144">
        <v>13896083</v>
      </c>
      <c r="L8" s="144">
        <v>46769982</v>
      </c>
      <c r="M8" s="145">
        <v>16069100</v>
      </c>
      <c r="N8" s="138"/>
      <c r="O8" s="138"/>
    </row>
    <row r="9" spans="1:15" ht="12.75">
      <c r="A9" s="241" t="s">
        <v>103</v>
      </c>
      <c r="B9" s="242"/>
      <c r="C9" s="242"/>
      <c r="D9" s="242"/>
      <c r="E9" s="242"/>
      <c r="F9" s="242"/>
      <c r="G9" s="242"/>
      <c r="H9" s="243"/>
      <c r="I9" s="1">
        <v>113</v>
      </c>
      <c r="J9" s="143">
        <v>1025501</v>
      </c>
      <c r="K9" s="144">
        <v>262250</v>
      </c>
      <c r="L9" s="144">
        <v>621488</v>
      </c>
      <c r="M9" s="145">
        <v>96438</v>
      </c>
      <c r="N9" s="138"/>
      <c r="O9" s="138"/>
    </row>
    <row r="10" spans="1:15" ht="12.75">
      <c r="A10" s="241" t="s">
        <v>12</v>
      </c>
      <c r="B10" s="242"/>
      <c r="C10" s="242"/>
      <c r="D10" s="242"/>
      <c r="E10" s="242"/>
      <c r="F10" s="242"/>
      <c r="G10" s="242"/>
      <c r="H10" s="243"/>
      <c r="I10" s="1">
        <v>114</v>
      </c>
      <c r="J10" s="146">
        <f>J11+J12+J16+J20+J21+J22+J25+J26</f>
        <v>42426052</v>
      </c>
      <c r="K10" s="147">
        <f>K11+K12+K16+K20+K21+K22+K25+K26</f>
        <v>13575131</v>
      </c>
      <c r="L10" s="147">
        <f>L11+L12+L16+L20+L21+L22+L25+L26</f>
        <v>52965221</v>
      </c>
      <c r="M10" s="148">
        <f>M11+M12+M16+M20+M21+M22+M25+M26</f>
        <v>16829193</v>
      </c>
      <c r="N10" s="138"/>
      <c r="O10" s="138"/>
    </row>
    <row r="11" spans="1:15" ht="12.75">
      <c r="A11" s="241" t="s">
        <v>104</v>
      </c>
      <c r="B11" s="242"/>
      <c r="C11" s="242"/>
      <c r="D11" s="242"/>
      <c r="E11" s="242"/>
      <c r="F11" s="242"/>
      <c r="G11" s="242"/>
      <c r="H11" s="243"/>
      <c r="I11" s="1">
        <v>115</v>
      </c>
      <c r="J11" s="143"/>
      <c r="K11" s="144"/>
      <c r="L11" s="144"/>
      <c r="M11" s="145"/>
      <c r="N11" s="138"/>
      <c r="O11" s="138"/>
    </row>
    <row r="12" spans="1:15" ht="12.75">
      <c r="A12" s="241" t="s">
        <v>22</v>
      </c>
      <c r="B12" s="242"/>
      <c r="C12" s="242"/>
      <c r="D12" s="242"/>
      <c r="E12" s="242"/>
      <c r="F12" s="242"/>
      <c r="G12" s="242"/>
      <c r="H12" s="243"/>
      <c r="I12" s="1">
        <v>116</v>
      </c>
      <c r="J12" s="146">
        <f>SUM(J13:J15)</f>
        <v>15440208</v>
      </c>
      <c r="K12" s="147">
        <f>SUM(K13:K15)</f>
        <v>4744737</v>
      </c>
      <c r="L12" s="147">
        <f>SUM(L13:L15)</f>
        <v>18439324</v>
      </c>
      <c r="M12" s="148">
        <f>SUM(M13:M15)</f>
        <v>6634427</v>
      </c>
      <c r="N12" s="138"/>
      <c r="O12" s="138"/>
    </row>
    <row r="13" spans="1:15" ht="12.75">
      <c r="A13" s="252" t="s">
        <v>146</v>
      </c>
      <c r="B13" s="253"/>
      <c r="C13" s="253"/>
      <c r="D13" s="253"/>
      <c r="E13" s="253"/>
      <c r="F13" s="253"/>
      <c r="G13" s="253"/>
      <c r="H13" s="254"/>
      <c r="I13" s="1">
        <v>117</v>
      </c>
      <c r="J13" s="143">
        <v>1049796</v>
      </c>
      <c r="K13" s="144">
        <v>264985</v>
      </c>
      <c r="L13" s="144">
        <v>1192131</v>
      </c>
      <c r="M13" s="145">
        <v>291437</v>
      </c>
      <c r="N13" s="138"/>
      <c r="O13" s="138"/>
    </row>
    <row r="14" spans="1:15" ht="12.75">
      <c r="A14" s="252" t="s">
        <v>147</v>
      </c>
      <c r="B14" s="253"/>
      <c r="C14" s="253"/>
      <c r="D14" s="253"/>
      <c r="E14" s="253"/>
      <c r="F14" s="253"/>
      <c r="G14" s="253"/>
      <c r="H14" s="254"/>
      <c r="I14" s="1">
        <v>118</v>
      </c>
      <c r="J14" s="143">
        <v>524684</v>
      </c>
      <c r="K14" s="144">
        <v>189517</v>
      </c>
      <c r="L14" s="144">
        <v>2774488</v>
      </c>
      <c r="M14" s="145">
        <v>1404277</v>
      </c>
      <c r="N14" s="138"/>
      <c r="O14" s="138"/>
    </row>
    <row r="15" spans="1:15" ht="12.75">
      <c r="A15" s="252" t="s">
        <v>61</v>
      </c>
      <c r="B15" s="253"/>
      <c r="C15" s="253"/>
      <c r="D15" s="253"/>
      <c r="E15" s="253"/>
      <c r="F15" s="253"/>
      <c r="G15" s="253"/>
      <c r="H15" s="254"/>
      <c r="I15" s="1">
        <v>119</v>
      </c>
      <c r="J15" s="143">
        <v>13865728</v>
      </c>
      <c r="K15" s="144">
        <v>4290235</v>
      </c>
      <c r="L15" s="144">
        <v>14472705</v>
      </c>
      <c r="M15" s="145">
        <v>4938713</v>
      </c>
      <c r="N15" s="138"/>
      <c r="O15" s="138"/>
    </row>
    <row r="16" spans="1:15" ht="12.75">
      <c r="A16" s="241" t="s">
        <v>23</v>
      </c>
      <c r="B16" s="242"/>
      <c r="C16" s="242"/>
      <c r="D16" s="242"/>
      <c r="E16" s="242"/>
      <c r="F16" s="242"/>
      <c r="G16" s="242"/>
      <c r="H16" s="243"/>
      <c r="I16" s="1">
        <v>120</v>
      </c>
      <c r="J16" s="146">
        <f>SUM(J17:J19)</f>
        <v>11698824</v>
      </c>
      <c r="K16" s="147">
        <f>SUM(K17:K19)</f>
        <v>3850965</v>
      </c>
      <c r="L16" s="147">
        <f>SUM(L17:L19)</f>
        <v>18497092</v>
      </c>
      <c r="M16" s="148">
        <f>SUM(M17:M19)</f>
        <v>4688454</v>
      </c>
      <c r="N16" s="138"/>
      <c r="O16" s="138"/>
    </row>
    <row r="17" spans="1:15" ht="12.75">
      <c r="A17" s="252" t="s">
        <v>62</v>
      </c>
      <c r="B17" s="253"/>
      <c r="C17" s="253"/>
      <c r="D17" s="253"/>
      <c r="E17" s="253"/>
      <c r="F17" s="253"/>
      <c r="G17" s="253"/>
      <c r="H17" s="254"/>
      <c r="I17" s="1">
        <v>121</v>
      </c>
      <c r="J17" s="143">
        <v>6544740</v>
      </c>
      <c r="K17" s="144">
        <v>2163167</v>
      </c>
      <c r="L17" s="144">
        <v>10602924</v>
      </c>
      <c r="M17" s="145">
        <v>2614191</v>
      </c>
      <c r="N17" s="138"/>
      <c r="O17" s="138"/>
    </row>
    <row r="18" spans="1:15" ht="12.75">
      <c r="A18" s="252" t="s">
        <v>63</v>
      </c>
      <c r="B18" s="253"/>
      <c r="C18" s="253"/>
      <c r="D18" s="253"/>
      <c r="E18" s="253"/>
      <c r="F18" s="253"/>
      <c r="G18" s="253"/>
      <c r="H18" s="254"/>
      <c r="I18" s="1">
        <v>122</v>
      </c>
      <c r="J18" s="143">
        <v>3388264</v>
      </c>
      <c r="K18" s="144">
        <v>1105007</v>
      </c>
      <c r="L18" s="144">
        <v>5706804</v>
      </c>
      <c r="M18" s="145">
        <v>1374123</v>
      </c>
      <c r="N18" s="138"/>
      <c r="O18" s="138"/>
    </row>
    <row r="19" spans="1:15" ht="12.75">
      <c r="A19" s="252" t="s">
        <v>64</v>
      </c>
      <c r="B19" s="253"/>
      <c r="C19" s="253"/>
      <c r="D19" s="253"/>
      <c r="E19" s="253"/>
      <c r="F19" s="253"/>
      <c r="G19" s="253"/>
      <c r="H19" s="254"/>
      <c r="I19" s="1">
        <v>123</v>
      </c>
      <c r="J19" s="143">
        <v>1765820</v>
      </c>
      <c r="K19" s="144">
        <v>582791</v>
      </c>
      <c r="L19" s="144">
        <v>2187364</v>
      </c>
      <c r="M19" s="145">
        <v>700140</v>
      </c>
      <c r="N19" s="138"/>
      <c r="O19" s="138"/>
    </row>
    <row r="20" spans="1:15" ht="12.75">
      <c r="A20" s="241" t="s">
        <v>105</v>
      </c>
      <c r="B20" s="242"/>
      <c r="C20" s="242"/>
      <c r="D20" s="242"/>
      <c r="E20" s="242"/>
      <c r="F20" s="242"/>
      <c r="G20" s="242"/>
      <c r="H20" s="243"/>
      <c r="I20" s="1">
        <v>124</v>
      </c>
      <c r="J20" s="146">
        <v>12731113</v>
      </c>
      <c r="K20" s="147">
        <v>4290377</v>
      </c>
      <c r="L20" s="147">
        <v>13245913</v>
      </c>
      <c r="M20" s="148">
        <v>4461993</v>
      </c>
      <c r="N20" s="138"/>
      <c r="O20" s="138"/>
    </row>
    <row r="21" spans="1:15" ht="12.75">
      <c r="A21" s="241" t="s">
        <v>106</v>
      </c>
      <c r="B21" s="242"/>
      <c r="C21" s="242"/>
      <c r="D21" s="242"/>
      <c r="E21" s="242"/>
      <c r="F21" s="242"/>
      <c r="G21" s="242"/>
      <c r="H21" s="243"/>
      <c r="I21" s="1">
        <v>125</v>
      </c>
      <c r="J21" s="143">
        <v>2131710</v>
      </c>
      <c r="K21" s="144">
        <v>632502</v>
      </c>
      <c r="L21" s="144">
        <v>1893489</v>
      </c>
      <c r="M21" s="145">
        <v>464147</v>
      </c>
      <c r="N21" s="138"/>
      <c r="O21" s="138"/>
    </row>
    <row r="22" spans="1:15" ht="12.75">
      <c r="A22" s="241" t="s">
        <v>24</v>
      </c>
      <c r="B22" s="242"/>
      <c r="C22" s="242"/>
      <c r="D22" s="242"/>
      <c r="E22" s="242"/>
      <c r="F22" s="242"/>
      <c r="G22" s="242"/>
      <c r="H22" s="243"/>
      <c r="I22" s="1">
        <v>126</v>
      </c>
      <c r="J22" s="146">
        <f>SUM(J23:J24)</f>
        <v>232772</v>
      </c>
      <c r="K22" s="147">
        <f>SUM(K23:K24)</f>
        <v>0</v>
      </c>
      <c r="L22" s="147">
        <f>SUM(L23:L24)</f>
        <v>551698</v>
      </c>
      <c r="M22" s="148">
        <f>SUM(M23:M24)</f>
        <v>506436</v>
      </c>
      <c r="N22" s="138"/>
      <c r="O22" s="138"/>
    </row>
    <row r="23" spans="1:15" ht="12.75">
      <c r="A23" s="252" t="s">
        <v>137</v>
      </c>
      <c r="B23" s="253"/>
      <c r="C23" s="253"/>
      <c r="D23" s="253"/>
      <c r="E23" s="253"/>
      <c r="F23" s="253"/>
      <c r="G23" s="253"/>
      <c r="H23" s="254"/>
      <c r="I23" s="1">
        <v>127</v>
      </c>
      <c r="J23" s="143"/>
      <c r="K23" s="144"/>
      <c r="L23" s="144">
        <v>551698</v>
      </c>
      <c r="M23" s="145">
        <v>506436</v>
      </c>
      <c r="N23" s="138"/>
      <c r="O23" s="138"/>
    </row>
    <row r="24" spans="1:15" ht="12.75">
      <c r="A24" s="252" t="s">
        <v>138</v>
      </c>
      <c r="B24" s="253"/>
      <c r="C24" s="253"/>
      <c r="D24" s="253"/>
      <c r="E24" s="253"/>
      <c r="F24" s="253"/>
      <c r="G24" s="253"/>
      <c r="H24" s="254"/>
      <c r="I24" s="1">
        <v>128</v>
      </c>
      <c r="J24" s="143">
        <v>232772</v>
      </c>
      <c r="K24" s="144"/>
      <c r="L24" s="144"/>
      <c r="M24" s="145"/>
      <c r="N24" s="138"/>
      <c r="O24" s="138"/>
    </row>
    <row r="25" spans="1:15" ht="12.75">
      <c r="A25" s="241" t="s">
        <v>107</v>
      </c>
      <c r="B25" s="242"/>
      <c r="C25" s="242"/>
      <c r="D25" s="242"/>
      <c r="E25" s="242"/>
      <c r="F25" s="242"/>
      <c r="G25" s="242"/>
      <c r="H25" s="243"/>
      <c r="I25" s="1">
        <v>129</v>
      </c>
      <c r="J25" s="143"/>
      <c r="K25" s="144"/>
      <c r="L25" s="144"/>
      <c r="M25" s="145"/>
      <c r="N25" s="138"/>
      <c r="O25" s="138"/>
    </row>
    <row r="26" spans="1:15" ht="12.75">
      <c r="A26" s="241" t="s">
        <v>50</v>
      </c>
      <c r="B26" s="242"/>
      <c r="C26" s="242"/>
      <c r="D26" s="242"/>
      <c r="E26" s="242"/>
      <c r="F26" s="242"/>
      <c r="G26" s="242"/>
      <c r="H26" s="243"/>
      <c r="I26" s="1">
        <v>130</v>
      </c>
      <c r="J26" s="143">
        <v>191425</v>
      </c>
      <c r="K26" s="144">
        <v>56550</v>
      </c>
      <c r="L26" s="144">
        <v>337705</v>
      </c>
      <c r="M26" s="145">
        <v>73736</v>
      </c>
      <c r="N26" s="138"/>
      <c r="O26" s="138"/>
    </row>
    <row r="27" spans="1:15" ht="12.75">
      <c r="A27" s="241" t="s">
        <v>213</v>
      </c>
      <c r="B27" s="242"/>
      <c r="C27" s="242"/>
      <c r="D27" s="242"/>
      <c r="E27" s="242"/>
      <c r="F27" s="242"/>
      <c r="G27" s="242"/>
      <c r="H27" s="243"/>
      <c r="I27" s="1">
        <v>131</v>
      </c>
      <c r="J27" s="146">
        <f>SUM(J28:J32)</f>
        <v>40346479</v>
      </c>
      <c r="K27" s="147">
        <f>SUM(K28:K32)</f>
        <v>1423807</v>
      </c>
      <c r="L27" s="147">
        <f>SUM(L28:L32)</f>
        <v>48926529</v>
      </c>
      <c r="M27" s="148">
        <f>SUM(M28:M32)</f>
        <v>856754</v>
      </c>
      <c r="N27" s="138"/>
      <c r="O27" s="138"/>
    </row>
    <row r="28" spans="1:15" ht="12.75">
      <c r="A28" s="241" t="s">
        <v>227</v>
      </c>
      <c r="B28" s="242"/>
      <c r="C28" s="242"/>
      <c r="D28" s="242"/>
      <c r="E28" s="242"/>
      <c r="F28" s="242"/>
      <c r="G28" s="242"/>
      <c r="H28" s="243"/>
      <c r="I28" s="1">
        <v>132</v>
      </c>
      <c r="J28" s="143">
        <v>40252203</v>
      </c>
      <c r="K28" s="144">
        <v>1384511</v>
      </c>
      <c r="L28" s="144">
        <v>48759674</v>
      </c>
      <c r="M28" s="145">
        <v>798663</v>
      </c>
      <c r="N28" s="138"/>
      <c r="O28" s="138"/>
    </row>
    <row r="29" spans="1:15" ht="12.75">
      <c r="A29" s="241" t="s">
        <v>155</v>
      </c>
      <c r="B29" s="242"/>
      <c r="C29" s="242"/>
      <c r="D29" s="242"/>
      <c r="E29" s="242"/>
      <c r="F29" s="242"/>
      <c r="G29" s="242"/>
      <c r="H29" s="243"/>
      <c r="I29" s="1">
        <v>133</v>
      </c>
      <c r="J29" s="143">
        <v>94276</v>
      </c>
      <c r="K29" s="144">
        <v>39296</v>
      </c>
      <c r="L29" s="144">
        <v>166855</v>
      </c>
      <c r="M29" s="145">
        <v>58091</v>
      </c>
      <c r="N29" s="138"/>
      <c r="O29" s="138"/>
    </row>
    <row r="30" spans="1:15" ht="12.75">
      <c r="A30" s="241" t="s">
        <v>139</v>
      </c>
      <c r="B30" s="242"/>
      <c r="C30" s="242"/>
      <c r="D30" s="242"/>
      <c r="E30" s="242"/>
      <c r="F30" s="242"/>
      <c r="G30" s="242"/>
      <c r="H30" s="243"/>
      <c r="I30" s="1">
        <v>134</v>
      </c>
      <c r="J30" s="143"/>
      <c r="K30" s="144"/>
      <c r="L30" s="144"/>
      <c r="M30" s="145"/>
      <c r="N30" s="138"/>
      <c r="O30" s="138"/>
    </row>
    <row r="31" spans="1:15" ht="12.75">
      <c r="A31" s="241" t="s">
        <v>223</v>
      </c>
      <c r="B31" s="242"/>
      <c r="C31" s="242"/>
      <c r="D31" s="242"/>
      <c r="E31" s="242"/>
      <c r="F31" s="242"/>
      <c r="G31" s="242"/>
      <c r="H31" s="243"/>
      <c r="I31" s="1">
        <v>135</v>
      </c>
      <c r="J31" s="143"/>
      <c r="K31" s="144"/>
      <c r="L31" s="144"/>
      <c r="M31" s="145"/>
      <c r="N31" s="138"/>
      <c r="O31" s="138"/>
    </row>
    <row r="32" spans="1:15" ht="12.75">
      <c r="A32" s="241" t="s">
        <v>140</v>
      </c>
      <c r="B32" s="242"/>
      <c r="C32" s="242"/>
      <c r="D32" s="242"/>
      <c r="E32" s="242"/>
      <c r="F32" s="242"/>
      <c r="G32" s="242"/>
      <c r="H32" s="243"/>
      <c r="I32" s="1">
        <v>136</v>
      </c>
      <c r="J32" s="143"/>
      <c r="K32" s="144"/>
      <c r="L32" s="144"/>
      <c r="M32" s="145"/>
      <c r="N32" s="138"/>
      <c r="O32" s="138"/>
    </row>
    <row r="33" spans="1:15" ht="12.75">
      <c r="A33" s="241" t="s">
        <v>214</v>
      </c>
      <c r="B33" s="242"/>
      <c r="C33" s="242"/>
      <c r="D33" s="242"/>
      <c r="E33" s="242"/>
      <c r="F33" s="242"/>
      <c r="G33" s="242"/>
      <c r="H33" s="243"/>
      <c r="I33" s="1">
        <v>137</v>
      </c>
      <c r="J33" s="146">
        <f>SUM(J34:J37)</f>
        <v>3188786</v>
      </c>
      <c r="K33" s="147">
        <f>SUM(K34:K37)</f>
        <v>923830</v>
      </c>
      <c r="L33" s="147">
        <f>SUM(L34:L37)</f>
        <v>770096</v>
      </c>
      <c r="M33" s="148">
        <f>SUM(M34:M37)</f>
        <v>48887</v>
      </c>
      <c r="N33" s="138"/>
      <c r="O33" s="138"/>
    </row>
    <row r="34" spans="1:15" ht="12.75">
      <c r="A34" s="241" t="s">
        <v>66</v>
      </c>
      <c r="B34" s="242"/>
      <c r="C34" s="242"/>
      <c r="D34" s="242"/>
      <c r="E34" s="242"/>
      <c r="F34" s="242"/>
      <c r="G34" s="242"/>
      <c r="H34" s="243"/>
      <c r="I34" s="1">
        <v>138</v>
      </c>
      <c r="J34" s="143">
        <v>2731804</v>
      </c>
      <c r="K34" s="144">
        <v>553490</v>
      </c>
      <c r="L34" s="144"/>
      <c r="M34" s="145"/>
      <c r="N34" s="138"/>
      <c r="O34" s="138"/>
    </row>
    <row r="35" spans="1:15" ht="12.75">
      <c r="A35" s="241" t="s">
        <v>65</v>
      </c>
      <c r="B35" s="242"/>
      <c r="C35" s="242"/>
      <c r="D35" s="242"/>
      <c r="E35" s="242"/>
      <c r="F35" s="242"/>
      <c r="G35" s="242"/>
      <c r="H35" s="243"/>
      <c r="I35" s="1">
        <v>139</v>
      </c>
      <c r="J35" s="143">
        <v>456982</v>
      </c>
      <c r="K35" s="144">
        <v>370340</v>
      </c>
      <c r="L35" s="144">
        <v>770096</v>
      </c>
      <c r="M35" s="145">
        <v>48887</v>
      </c>
      <c r="N35" s="138"/>
      <c r="O35" s="138"/>
    </row>
    <row r="36" spans="1:15" ht="12.75">
      <c r="A36" s="241" t="s">
        <v>224</v>
      </c>
      <c r="B36" s="242"/>
      <c r="C36" s="242"/>
      <c r="D36" s="242"/>
      <c r="E36" s="242"/>
      <c r="F36" s="242"/>
      <c r="G36" s="242"/>
      <c r="H36" s="243"/>
      <c r="I36" s="1">
        <v>140</v>
      </c>
      <c r="J36" s="143"/>
      <c r="K36" s="144"/>
      <c r="L36" s="144"/>
      <c r="M36" s="145"/>
      <c r="N36" s="138"/>
      <c r="O36" s="138"/>
    </row>
    <row r="37" spans="1:15" ht="12.75">
      <c r="A37" s="241" t="s">
        <v>67</v>
      </c>
      <c r="B37" s="242"/>
      <c r="C37" s="242"/>
      <c r="D37" s="242"/>
      <c r="E37" s="242"/>
      <c r="F37" s="242"/>
      <c r="G37" s="242"/>
      <c r="H37" s="243"/>
      <c r="I37" s="1">
        <v>141</v>
      </c>
      <c r="J37" s="143"/>
      <c r="K37" s="144"/>
      <c r="L37" s="144"/>
      <c r="M37" s="145"/>
      <c r="N37" s="138"/>
      <c r="O37" s="138"/>
    </row>
    <row r="38" spans="1:15" ht="12.75">
      <c r="A38" s="241" t="s">
        <v>195</v>
      </c>
      <c r="B38" s="242"/>
      <c r="C38" s="242"/>
      <c r="D38" s="242"/>
      <c r="E38" s="242"/>
      <c r="F38" s="242"/>
      <c r="G38" s="242"/>
      <c r="H38" s="243"/>
      <c r="I38" s="1">
        <v>142</v>
      </c>
      <c r="J38" s="143"/>
      <c r="K38" s="144"/>
      <c r="L38" s="144"/>
      <c r="M38" s="145"/>
      <c r="N38" s="138"/>
      <c r="O38" s="138"/>
    </row>
    <row r="39" spans="1:15" ht="12.75">
      <c r="A39" s="241" t="s">
        <v>196</v>
      </c>
      <c r="B39" s="242"/>
      <c r="C39" s="242"/>
      <c r="D39" s="242"/>
      <c r="E39" s="242"/>
      <c r="F39" s="242"/>
      <c r="G39" s="242"/>
      <c r="H39" s="243"/>
      <c r="I39" s="1">
        <v>143</v>
      </c>
      <c r="J39" s="143"/>
      <c r="K39" s="144"/>
      <c r="L39" s="144"/>
      <c r="M39" s="145"/>
      <c r="N39" s="138"/>
      <c r="O39" s="138"/>
    </row>
    <row r="40" spans="1:15" ht="12.75">
      <c r="A40" s="241" t="s">
        <v>225</v>
      </c>
      <c r="B40" s="242"/>
      <c r="C40" s="242"/>
      <c r="D40" s="242"/>
      <c r="E40" s="242"/>
      <c r="F40" s="242"/>
      <c r="G40" s="242"/>
      <c r="H40" s="243"/>
      <c r="I40" s="1">
        <v>144</v>
      </c>
      <c r="J40" s="143"/>
      <c r="K40" s="144"/>
      <c r="L40" s="144"/>
      <c r="M40" s="145"/>
      <c r="N40" s="138"/>
      <c r="O40" s="138"/>
    </row>
    <row r="41" spans="1:15" ht="12.75">
      <c r="A41" s="241" t="s">
        <v>226</v>
      </c>
      <c r="B41" s="242"/>
      <c r="C41" s="242"/>
      <c r="D41" s="242"/>
      <c r="E41" s="242"/>
      <c r="F41" s="242"/>
      <c r="G41" s="242"/>
      <c r="H41" s="243"/>
      <c r="I41" s="1">
        <v>145</v>
      </c>
      <c r="J41" s="143"/>
      <c r="K41" s="144"/>
      <c r="L41" s="144"/>
      <c r="M41" s="145"/>
      <c r="N41" s="138"/>
      <c r="O41" s="138"/>
    </row>
    <row r="42" spans="1:15" ht="12.75">
      <c r="A42" s="241" t="s">
        <v>215</v>
      </c>
      <c r="B42" s="242"/>
      <c r="C42" s="242"/>
      <c r="D42" s="242"/>
      <c r="E42" s="242"/>
      <c r="F42" s="242"/>
      <c r="G42" s="242"/>
      <c r="H42" s="243"/>
      <c r="I42" s="1">
        <v>146</v>
      </c>
      <c r="J42" s="146">
        <f>J7+J27+J38+J40</f>
        <v>83346807</v>
      </c>
      <c r="K42" s="147">
        <f>K7+K27+K38+K40</f>
        <v>15582140</v>
      </c>
      <c r="L42" s="147">
        <f>L7+L27+L38+L40</f>
        <v>96317999</v>
      </c>
      <c r="M42" s="148">
        <f>M7+M27+M38+M40</f>
        <v>17022292</v>
      </c>
      <c r="N42" s="138"/>
      <c r="O42" s="138"/>
    </row>
    <row r="43" spans="1:15" ht="12.75">
      <c r="A43" s="241" t="s">
        <v>216</v>
      </c>
      <c r="B43" s="242"/>
      <c r="C43" s="242"/>
      <c r="D43" s="242"/>
      <c r="E43" s="242"/>
      <c r="F43" s="242"/>
      <c r="G43" s="242"/>
      <c r="H43" s="243"/>
      <c r="I43" s="1">
        <v>147</v>
      </c>
      <c r="J43" s="146">
        <f>J10+J33+J39+J41</f>
        <v>45614838</v>
      </c>
      <c r="K43" s="147">
        <f>K10+K33+K39+K41</f>
        <v>14498961</v>
      </c>
      <c r="L43" s="147">
        <f>L10+L33+L39+L41</f>
        <v>53735317</v>
      </c>
      <c r="M43" s="148">
        <f>M10+M33+M39+M41</f>
        <v>16878080</v>
      </c>
      <c r="N43" s="138"/>
      <c r="O43" s="138"/>
    </row>
    <row r="44" spans="1:15" ht="12.75">
      <c r="A44" s="241" t="s">
        <v>236</v>
      </c>
      <c r="B44" s="242"/>
      <c r="C44" s="242"/>
      <c r="D44" s="242"/>
      <c r="E44" s="242"/>
      <c r="F44" s="242"/>
      <c r="G44" s="242"/>
      <c r="H44" s="243"/>
      <c r="I44" s="1">
        <v>148</v>
      </c>
      <c r="J44" s="146">
        <f>J42-J43</f>
        <v>37731969</v>
      </c>
      <c r="K44" s="147">
        <f>K42-K43</f>
        <v>1083179</v>
      </c>
      <c r="L44" s="147">
        <f>L42-L43</f>
        <v>42582682</v>
      </c>
      <c r="M44" s="148">
        <f>M42-M43</f>
        <v>144212</v>
      </c>
      <c r="N44" s="138"/>
      <c r="O44" s="138"/>
    </row>
    <row r="45" spans="1:15" ht="12.75">
      <c r="A45" s="261" t="s">
        <v>218</v>
      </c>
      <c r="B45" s="262"/>
      <c r="C45" s="262"/>
      <c r="D45" s="262"/>
      <c r="E45" s="262"/>
      <c r="F45" s="262"/>
      <c r="G45" s="262"/>
      <c r="H45" s="263"/>
      <c r="I45" s="1">
        <v>149</v>
      </c>
      <c r="J45" s="143">
        <f>IF(J42&gt;J43,J42-J43,0)</f>
        <v>37731969</v>
      </c>
      <c r="K45" s="144">
        <f>IF(K42&gt;K43,K42-K43,0)</f>
        <v>1083179</v>
      </c>
      <c r="L45" s="144">
        <f>IF(L42&gt;L43,L42-L43,0)</f>
        <v>42582682</v>
      </c>
      <c r="M45" s="145">
        <f>IF(M42&gt;M43,M42-M43,0)</f>
        <v>144212</v>
      </c>
      <c r="N45" s="138"/>
      <c r="O45" s="138"/>
    </row>
    <row r="46" spans="1:15" ht="12.75">
      <c r="A46" s="261" t="s">
        <v>219</v>
      </c>
      <c r="B46" s="262"/>
      <c r="C46" s="262"/>
      <c r="D46" s="262"/>
      <c r="E46" s="262"/>
      <c r="F46" s="262"/>
      <c r="G46" s="262"/>
      <c r="H46" s="263"/>
      <c r="I46" s="1">
        <v>150</v>
      </c>
      <c r="J46" s="149">
        <f>IF(J43&gt;J42,J43-J42,0)</f>
        <v>0</v>
      </c>
      <c r="K46" s="150">
        <f>IF(K43&gt;K42,K43-K42,0)</f>
        <v>0</v>
      </c>
      <c r="L46" s="150">
        <f>IF(L43&gt;L42,L43-L42,0)</f>
        <v>0</v>
      </c>
      <c r="M46" s="151">
        <f>IF(M43&gt;M42,M43-M42,0)</f>
        <v>0</v>
      </c>
      <c r="N46" s="138"/>
      <c r="O46" s="138"/>
    </row>
    <row r="47" spans="1:15" ht="12.75">
      <c r="A47" s="241" t="s">
        <v>217</v>
      </c>
      <c r="B47" s="242"/>
      <c r="C47" s="242"/>
      <c r="D47" s="242"/>
      <c r="E47" s="242"/>
      <c r="F47" s="242"/>
      <c r="G47" s="242"/>
      <c r="H47" s="243"/>
      <c r="I47" s="1">
        <v>151</v>
      </c>
      <c r="J47" s="146"/>
      <c r="K47" s="147"/>
      <c r="L47" s="147"/>
      <c r="M47" s="148"/>
      <c r="N47" s="138"/>
      <c r="O47" s="138"/>
    </row>
    <row r="48" spans="1:15" ht="12.75">
      <c r="A48" s="241" t="s">
        <v>237</v>
      </c>
      <c r="B48" s="242"/>
      <c r="C48" s="242"/>
      <c r="D48" s="242"/>
      <c r="E48" s="242"/>
      <c r="F48" s="242"/>
      <c r="G48" s="242"/>
      <c r="H48" s="243"/>
      <c r="I48" s="1">
        <v>152</v>
      </c>
      <c r="J48" s="152">
        <f>J44-J47</f>
        <v>37731969</v>
      </c>
      <c r="K48" s="153">
        <f>K44-K47</f>
        <v>1083179</v>
      </c>
      <c r="L48" s="153">
        <f>L44-L47</f>
        <v>42582682</v>
      </c>
      <c r="M48" s="154">
        <f>M44-M47</f>
        <v>144212</v>
      </c>
      <c r="N48" s="138"/>
      <c r="O48" s="138"/>
    </row>
    <row r="49" spans="1:15" ht="12.75">
      <c r="A49" s="261" t="s">
        <v>192</v>
      </c>
      <c r="B49" s="262"/>
      <c r="C49" s="262"/>
      <c r="D49" s="262"/>
      <c r="E49" s="262"/>
      <c r="F49" s="262"/>
      <c r="G49" s="262"/>
      <c r="H49" s="263"/>
      <c r="I49" s="1">
        <v>153</v>
      </c>
      <c r="J49" s="143">
        <f>IF(J48&gt;0,J48,0)</f>
        <v>37731969</v>
      </c>
      <c r="K49" s="144">
        <f>IF(K48&gt;0,K48,0)</f>
        <v>1083179</v>
      </c>
      <c r="L49" s="144">
        <f>IF(L48&gt;0,L48,0)</f>
        <v>42582682</v>
      </c>
      <c r="M49" s="145">
        <f>IF(M48&gt;0,M48,0)</f>
        <v>144212</v>
      </c>
      <c r="N49" s="138"/>
      <c r="O49" s="138"/>
    </row>
    <row r="50" spans="1:15" ht="12.75">
      <c r="A50" s="285" t="s">
        <v>220</v>
      </c>
      <c r="B50" s="286"/>
      <c r="C50" s="286"/>
      <c r="D50" s="286"/>
      <c r="E50" s="286"/>
      <c r="F50" s="286"/>
      <c r="G50" s="286"/>
      <c r="H50" s="287"/>
      <c r="I50" s="4">
        <v>154</v>
      </c>
      <c r="J50" s="155">
        <f>IF(J48&lt;0,-J48,0)</f>
        <v>0</v>
      </c>
      <c r="K50" s="156">
        <f>IF(K48&lt;0,-K48,0)</f>
        <v>0</v>
      </c>
      <c r="L50" s="156">
        <f>IF(L48&lt;0,-L48,0)</f>
        <v>0</v>
      </c>
      <c r="M50" s="157">
        <f>IF(M48&lt;0,-M48,0)</f>
        <v>0</v>
      </c>
      <c r="N50" s="138"/>
      <c r="O50" s="138"/>
    </row>
    <row r="51" spans="1:13" ht="12.75" customHeight="1">
      <c r="A51" s="258" t="s">
        <v>312</v>
      </c>
      <c r="B51" s="269"/>
      <c r="C51" s="269"/>
      <c r="D51" s="269"/>
      <c r="E51" s="269"/>
      <c r="F51" s="269"/>
      <c r="G51" s="269"/>
      <c r="H51" s="269"/>
      <c r="I51" s="269"/>
      <c r="J51" s="269"/>
      <c r="K51" s="269"/>
      <c r="L51" s="269"/>
      <c r="M51" s="269"/>
    </row>
    <row r="52" spans="1:13" ht="12.75" customHeight="1">
      <c r="A52" s="238" t="s">
        <v>187</v>
      </c>
      <c r="B52" s="239"/>
      <c r="C52" s="239"/>
      <c r="D52" s="239"/>
      <c r="E52" s="239"/>
      <c r="F52" s="239"/>
      <c r="G52" s="239"/>
      <c r="H52" s="239"/>
      <c r="I52" s="52"/>
      <c r="J52" s="52"/>
      <c r="K52" s="52"/>
      <c r="L52" s="52"/>
      <c r="M52" s="59"/>
    </row>
    <row r="53" spans="1:13" ht="12.75">
      <c r="A53" s="282" t="s">
        <v>234</v>
      </c>
      <c r="B53" s="283"/>
      <c r="C53" s="283"/>
      <c r="D53" s="283"/>
      <c r="E53" s="283"/>
      <c r="F53" s="283"/>
      <c r="G53" s="283"/>
      <c r="H53" s="284"/>
      <c r="I53" s="1">
        <v>155</v>
      </c>
      <c r="J53" s="7"/>
      <c r="K53" s="7"/>
      <c r="L53" s="7"/>
      <c r="M53" s="7"/>
    </row>
    <row r="54" spans="1:13" ht="12.75">
      <c r="A54" s="282" t="s">
        <v>235</v>
      </c>
      <c r="B54" s="283"/>
      <c r="C54" s="283"/>
      <c r="D54" s="283"/>
      <c r="E54" s="283"/>
      <c r="F54" s="283"/>
      <c r="G54" s="283"/>
      <c r="H54" s="284"/>
      <c r="I54" s="1">
        <v>156</v>
      </c>
      <c r="J54" s="8"/>
      <c r="K54" s="8"/>
      <c r="L54" s="8"/>
      <c r="M54" s="8"/>
    </row>
    <row r="55" spans="1:13" ht="12.75" customHeight="1">
      <c r="A55" s="258" t="s">
        <v>189</v>
      </c>
      <c r="B55" s="269"/>
      <c r="C55" s="269"/>
      <c r="D55" s="269"/>
      <c r="E55" s="269"/>
      <c r="F55" s="269"/>
      <c r="G55" s="269"/>
      <c r="H55" s="269"/>
      <c r="I55" s="269"/>
      <c r="J55" s="269"/>
      <c r="K55" s="269"/>
      <c r="L55" s="269"/>
      <c r="M55" s="269"/>
    </row>
    <row r="56" spans="1:14" ht="12.75">
      <c r="A56" s="238" t="s">
        <v>204</v>
      </c>
      <c r="B56" s="239"/>
      <c r="C56" s="239"/>
      <c r="D56" s="239"/>
      <c r="E56" s="239"/>
      <c r="F56" s="239"/>
      <c r="G56" s="239"/>
      <c r="H56" s="240"/>
      <c r="I56" s="9">
        <v>157</v>
      </c>
      <c r="J56" s="158">
        <f>J49</f>
        <v>37731969</v>
      </c>
      <c r="K56" s="159">
        <f>K49</f>
        <v>1083179</v>
      </c>
      <c r="L56" s="159">
        <f>L49</f>
        <v>42582682</v>
      </c>
      <c r="M56" s="160">
        <f>M49</f>
        <v>144212</v>
      </c>
      <c r="N56" s="138"/>
    </row>
    <row r="57" spans="1:14" ht="12.75">
      <c r="A57" s="241" t="s">
        <v>221</v>
      </c>
      <c r="B57" s="242"/>
      <c r="C57" s="242"/>
      <c r="D57" s="242"/>
      <c r="E57" s="242"/>
      <c r="F57" s="242"/>
      <c r="G57" s="242"/>
      <c r="H57" s="243"/>
      <c r="I57" s="1">
        <v>158</v>
      </c>
      <c r="J57" s="161">
        <f>SUM(J58:J64)</f>
        <v>702085</v>
      </c>
      <c r="K57" s="162">
        <f>SUM(K58:K64)</f>
        <v>234028</v>
      </c>
      <c r="L57" s="162">
        <f>SUM(L58:L64)</f>
        <v>702085</v>
      </c>
      <c r="M57" s="163">
        <f>SUM(M58:M64)</f>
        <v>234028</v>
      </c>
      <c r="N57" s="138"/>
    </row>
    <row r="58" spans="1:14" ht="12.75">
      <c r="A58" s="241" t="s">
        <v>228</v>
      </c>
      <c r="B58" s="242"/>
      <c r="C58" s="242"/>
      <c r="D58" s="242"/>
      <c r="E58" s="242"/>
      <c r="F58" s="242"/>
      <c r="G58" s="242"/>
      <c r="H58" s="243"/>
      <c r="I58" s="1">
        <v>159</v>
      </c>
      <c r="J58" s="164"/>
      <c r="K58" s="165"/>
      <c r="L58" s="165"/>
      <c r="M58" s="166"/>
      <c r="N58" s="138"/>
    </row>
    <row r="59" spans="1:14" ht="12.75">
      <c r="A59" s="241" t="s">
        <v>229</v>
      </c>
      <c r="B59" s="242"/>
      <c r="C59" s="242"/>
      <c r="D59" s="242"/>
      <c r="E59" s="242"/>
      <c r="F59" s="242"/>
      <c r="G59" s="242"/>
      <c r="H59" s="243"/>
      <c r="I59" s="1">
        <v>160</v>
      </c>
      <c r="J59" s="164">
        <v>702085</v>
      </c>
      <c r="K59" s="165">
        <v>234028</v>
      </c>
      <c r="L59" s="165">
        <v>702085</v>
      </c>
      <c r="M59" s="166">
        <v>234028</v>
      </c>
      <c r="N59" s="138"/>
    </row>
    <row r="60" spans="1:14" ht="12.75">
      <c r="A60" s="241" t="s">
        <v>45</v>
      </c>
      <c r="B60" s="242"/>
      <c r="C60" s="242"/>
      <c r="D60" s="242"/>
      <c r="E60" s="242"/>
      <c r="F60" s="242"/>
      <c r="G60" s="242"/>
      <c r="H60" s="243"/>
      <c r="I60" s="1">
        <v>161</v>
      </c>
      <c r="J60" s="164"/>
      <c r="K60" s="165"/>
      <c r="L60" s="165"/>
      <c r="M60" s="166"/>
      <c r="N60" s="138"/>
    </row>
    <row r="61" spans="1:14" ht="12.75">
      <c r="A61" s="241" t="s">
        <v>230</v>
      </c>
      <c r="B61" s="242"/>
      <c r="C61" s="242"/>
      <c r="D61" s="242"/>
      <c r="E61" s="242"/>
      <c r="F61" s="242"/>
      <c r="G61" s="242"/>
      <c r="H61" s="243"/>
      <c r="I61" s="1">
        <v>162</v>
      </c>
      <c r="J61" s="164"/>
      <c r="K61" s="165"/>
      <c r="L61" s="165"/>
      <c r="M61" s="166"/>
      <c r="N61" s="138"/>
    </row>
    <row r="62" spans="1:14" ht="12.75">
      <c r="A62" s="241" t="s">
        <v>231</v>
      </c>
      <c r="B62" s="242"/>
      <c r="C62" s="242"/>
      <c r="D62" s="242"/>
      <c r="E62" s="242"/>
      <c r="F62" s="242"/>
      <c r="G62" s="242"/>
      <c r="H62" s="243"/>
      <c r="I62" s="1">
        <v>163</v>
      </c>
      <c r="J62" s="164"/>
      <c r="K62" s="165"/>
      <c r="L62" s="165"/>
      <c r="M62" s="166"/>
      <c r="N62" s="138"/>
    </row>
    <row r="63" spans="1:14" ht="12.75">
      <c r="A63" s="241" t="s">
        <v>232</v>
      </c>
      <c r="B63" s="242"/>
      <c r="C63" s="242"/>
      <c r="D63" s="242"/>
      <c r="E63" s="242"/>
      <c r="F63" s="242"/>
      <c r="G63" s="242"/>
      <c r="H63" s="243"/>
      <c r="I63" s="1">
        <v>164</v>
      </c>
      <c r="J63" s="164"/>
      <c r="K63" s="165"/>
      <c r="L63" s="165"/>
      <c r="M63" s="166"/>
      <c r="N63" s="138"/>
    </row>
    <row r="64" spans="1:14" ht="12.75">
      <c r="A64" s="241" t="s">
        <v>233</v>
      </c>
      <c r="B64" s="242"/>
      <c r="C64" s="242"/>
      <c r="D64" s="242"/>
      <c r="E64" s="242"/>
      <c r="F64" s="242"/>
      <c r="G64" s="242"/>
      <c r="H64" s="243"/>
      <c r="I64" s="1">
        <v>165</v>
      </c>
      <c r="J64" s="164"/>
      <c r="K64" s="165"/>
      <c r="L64" s="165"/>
      <c r="M64" s="166"/>
      <c r="N64" s="138"/>
    </row>
    <row r="65" spans="1:14" ht="12.75">
      <c r="A65" s="241" t="s">
        <v>222</v>
      </c>
      <c r="B65" s="242"/>
      <c r="C65" s="242"/>
      <c r="D65" s="242"/>
      <c r="E65" s="242"/>
      <c r="F65" s="242"/>
      <c r="G65" s="242"/>
      <c r="H65" s="243"/>
      <c r="I65" s="1">
        <v>166</v>
      </c>
      <c r="J65" s="164"/>
      <c r="K65" s="165"/>
      <c r="L65" s="165"/>
      <c r="M65" s="166"/>
      <c r="N65" s="138"/>
    </row>
    <row r="66" spans="1:14" ht="12.75">
      <c r="A66" s="241" t="s">
        <v>193</v>
      </c>
      <c r="B66" s="242"/>
      <c r="C66" s="242"/>
      <c r="D66" s="242"/>
      <c r="E66" s="242"/>
      <c r="F66" s="242"/>
      <c r="G66" s="242"/>
      <c r="H66" s="243"/>
      <c r="I66" s="1">
        <v>167</v>
      </c>
      <c r="J66" s="161">
        <f>J57-J65</f>
        <v>702085</v>
      </c>
      <c r="K66" s="162">
        <f>K57-K65</f>
        <v>234028</v>
      </c>
      <c r="L66" s="162">
        <f>L57-L65</f>
        <v>702085</v>
      </c>
      <c r="M66" s="163">
        <f>M57-M65</f>
        <v>234028</v>
      </c>
      <c r="N66" s="138"/>
    </row>
    <row r="67" spans="1:14" ht="12.75">
      <c r="A67" s="241" t="s">
        <v>194</v>
      </c>
      <c r="B67" s="242"/>
      <c r="C67" s="242"/>
      <c r="D67" s="242"/>
      <c r="E67" s="242"/>
      <c r="F67" s="242"/>
      <c r="G67" s="242"/>
      <c r="H67" s="243"/>
      <c r="I67" s="1">
        <v>168</v>
      </c>
      <c r="J67" s="167">
        <f>J56+J66</f>
        <v>38434054</v>
      </c>
      <c r="K67" s="168">
        <f>K56+K66</f>
        <v>1317207</v>
      </c>
      <c r="L67" s="168">
        <f>L56+L66</f>
        <v>43284767</v>
      </c>
      <c r="M67" s="169">
        <f>M56+M66</f>
        <v>378240</v>
      </c>
      <c r="N67" s="138"/>
    </row>
    <row r="68" spans="1:13" ht="12.75" customHeight="1">
      <c r="A68" s="292" t="s">
        <v>313</v>
      </c>
      <c r="B68" s="293"/>
      <c r="C68" s="293"/>
      <c r="D68" s="293"/>
      <c r="E68" s="293"/>
      <c r="F68" s="293"/>
      <c r="G68" s="293"/>
      <c r="H68" s="293"/>
      <c r="I68" s="293"/>
      <c r="J68" s="293"/>
      <c r="K68" s="293"/>
      <c r="L68" s="293"/>
      <c r="M68" s="293"/>
    </row>
    <row r="69" spans="1:13" ht="12.75" customHeight="1">
      <c r="A69" s="294" t="s">
        <v>188</v>
      </c>
      <c r="B69" s="295"/>
      <c r="C69" s="295"/>
      <c r="D69" s="295"/>
      <c r="E69" s="295"/>
      <c r="F69" s="295"/>
      <c r="G69" s="295"/>
      <c r="H69" s="295"/>
      <c r="I69" s="295"/>
      <c r="J69" s="295"/>
      <c r="K69" s="295"/>
      <c r="L69" s="295"/>
      <c r="M69" s="295"/>
    </row>
    <row r="70" spans="1:13" ht="12.75">
      <c r="A70" s="282" t="s">
        <v>234</v>
      </c>
      <c r="B70" s="283"/>
      <c r="C70" s="283"/>
      <c r="D70" s="283"/>
      <c r="E70" s="283"/>
      <c r="F70" s="283"/>
      <c r="G70" s="283"/>
      <c r="H70" s="284"/>
      <c r="I70" s="1">
        <v>169</v>
      </c>
      <c r="J70" s="7"/>
      <c r="K70" s="7"/>
      <c r="L70" s="7"/>
      <c r="M70" s="7"/>
    </row>
    <row r="71" spans="1:13" ht="12.75">
      <c r="A71" s="289" t="s">
        <v>235</v>
      </c>
      <c r="B71" s="290"/>
      <c r="C71" s="290"/>
      <c r="D71" s="290"/>
      <c r="E71" s="290"/>
      <c r="F71" s="290"/>
      <c r="G71" s="290"/>
      <c r="H71" s="291"/>
      <c r="I71" s="4">
        <v>170</v>
      </c>
      <c r="J71" s="8"/>
      <c r="K71" s="8"/>
      <c r="L71" s="8"/>
      <c r="M71" s="8"/>
    </row>
  </sheetData>
  <sheetProtection/>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3:M3"/>
    <mergeCell ref="A4:H4"/>
    <mergeCell ref="A6:H6"/>
    <mergeCell ref="A7:H7"/>
    <mergeCell ref="A8:H8"/>
    <mergeCell ref="A9:H9"/>
    <mergeCell ref="J4:K4"/>
    <mergeCell ref="L4:M4"/>
    <mergeCell ref="A5:H5"/>
  </mergeCells>
  <dataValidations count="1">
    <dataValidation allowBlank="1" sqref="A1:IV65536"/>
  </dataValidations>
  <printOptions/>
  <pageMargins left="0.35433070866141736" right="0" top="0.984251968503937" bottom="0.984251968503937" header="0.5118110236220472" footer="0.5118110236220472"/>
  <pageSetup horizontalDpi="600" verticalDpi="600" orientation="portrait" paperSize="9" scale="90"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L52"/>
  <sheetViews>
    <sheetView view="pageBreakPreview" zoomScale="110" zoomScaleSheetLayoutView="110" zoomScalePageLayoutView="0" workbookViewId="0" topLeftCell="A1">
      <selection activeCell="A24" sqref="A24:J24"/>
    </sheetView>
  </sheetViews>
  <sheetFormatPr defaultColWidth="9.140625" defaultRowHeight="12.75"/>
  <cols>
    <col min="1" max="9" width="9.140625" style="50" customWidth="1"/>
    <col min="10" max="10" width="9.7109375" style="50" customWidth="1"/>
    <col min="11" max="11" width="9.140625" style="50" customWidth="1"/>
    <col min="12" max="12" width="10.28125" style="50" bestFit="1" customWidth="1"/>
    <col min="13" max="16384" width="9.140625" style="50" customWidth="1"/>
  </cols>
  <sheetData>
    <row r="1" spans="1:11" ht="12.75" customHeight="1">
      <c r="A1" s="299" t="s">
        <v>164</v>
      </c>
      <c r="B1" s="299"/>
      <c r="C1" s="299"/>
      <c r="D1" s="299"/>
      <c r="E1" s="299"/>
      <c r="F1" s="299"/>
      <c r="G1" s="299"/>
      <c r="H1" s="299"/>
      <c r="I1" s="299"/>
      <c r="J1" s="299"/>
      <c r="K1" s="299"/>
    </row>
    <row r="2" spans="1:11" ht="12.75" customHeight="1">
      <c r="A2" s="300" t="s">
        <v>342</v>
      </c>
      <c r="B2" s="300"/>
      <c r="C2" s="300"/>
      <c r="D2" s="300"/>
      <c r="E2" s="300"/>
      <c r="F2" s="300"/>
      <c r="G2" s="300"/>
      <c r="H2" s="300"/>
      <c r="I2" s="300"/>
      <c r="J2" s="300"/>
      <c r="K2" s="300"/>
    </row>
    <row r="3" spans="1:11" ht="12.75">
      <c r="A3" s="296" t="s">
        <v>343</v>
      </c>
      <c r="B3" s="297"/>
      <c r="C3" s="297"/>
      <c r="D3" s="297"/>
      <c r="E3" s="297"/>
      <c r="F3" s="297"/>
      <c r="G3" s="297"/>
      <c r="H3" s="297"/>
      <c r="I3" s="297"/>
      <c r="J3" s="297"/>
      <c r="K3" s="298"/>
    </row>
    <row r="4" spans="1:11" ht="23.25">
      <c r="A4" s="301" t="s">
        <v>59</v>
      </c>
      <c r="B4" s="301"/>
      <c r="C4" s="301"/>
      <c r="D4" s="301"/>
      <c r="E4" s="301"/>
      <c r="F4" s="301"/>
      <c r="G4" s="301"/>
      <c r="H4" s="301"/>
      <c r="I4" s="63" t="s">
        <v>279</v>
      </c>
      <c r="J4" s="64" t="s">
        <v>319</v>
      </c>
      <c r="K4" s="64" t="s">
        <v>320</v>
      </c>
    </row>
    <row r="5" spans="1:11" ht="12.75">
      <c r="A5" s="302">
        <v>1</v>
      </c>
      <c r="B5" s="302"/>
      <c r="C5" s="302"/>
      <c r="D5" s="302"/>
      <c r="E5" s="302"/>
      <c r="F5" s="302"/>
      <c r="G5" s="302"/>
      <c r="H5" s="302"/>
      <c r="I5" s="65">
        <v>2</v>
      </c>
      <c r="J5" s="66" t="s">
        <v>283</v>
      </c>
      <c r="K5" s="66" t="s">
        <v>284</v>
      </c>
    </row>
    <row r="6" spans="1:11" ht="12.75">
      <c r="A6" s="258" t="s">
        <v>156</v>
      </c>
      <c r="B6" s="269"/>
      <c r="C6" s="269"/>
      <c r="D6" s="269"/>
      <c r="E6" s="269"/>
      <c r="F6" s="269"/>
      <c r="G6" s="269"/>
      <c r="H6" s="269"/>
      <c r="I6" s="303"/>
      <c r="J6" s="303"/>
      <c r="K6" s="304"/>
    </row>
    <row r="7" spans="1:12" ht="12.75">
      <c r="A7" s="252" t="s">
        <v>40</v>
      </c>
      <c r="B7" s="253"/>
      <c r="C7" s="253"/>
      <c r="D7" s="253"/>
      <c r="E7" s="253"/>
      <c r="F7" s="253"/>
      <c r="G7" s="253"/>
      <c r="H7" s="253"/>
      <c r="I7" s="1">
        <v>1</v>
      </c>
      <c r="J7" s="7">
        <v>35032284</v>
      </c>
      <c r="K7" s="7">
        <f>RDG!L48</f>
        <v>42582682</v>
      </c>
      <c r="L7" s="138"/>
    </row>
    <row r="8" spans="1:12" ht="12.75">
      <c r="A8" s="252" t="s">
        <v>41</v>
      </c>
      <c r="B8" s="253"/>
      <c r="C8" s="253"/>
      <c r="D8" s="253"/>
      <c r="E8" s="253"/>
      <c r="F8" s="253"/>
      <c r="G8" s="253"/>
      <c r="H8" s="253"/>
      <c r="I8" s="1">
        <v>2</v>
      </c>
      <c r="J8" s="7">
        <v>17008856</v>
      </c>
      <c r="K8" s="7">
        <f>RDG!L20</f>
        <v>13245913</v>
      </c>
      <c r="L8" s="138"/>
    </row>
    <row r="9" spans="1:11" ht="12.75">
      <c r="A9" s="252" t="s">
        <v>42</v>
      </c>
      <c r="B9" s="253"/>
      <c r="C9" s="253"/>
      <c r="D9" s="253"/>
      <c r="E9" s="253"/>
      <c r="F9" s="253"/>
      <c r="G9" s="253"/>
      <c r="H9" s="253"/>
      <c r="I9" s="1">
        <v>3</v>
      </c>
      <c r="J9" s="7"/>
      <c r="K9" s="7"/>
    </row>
    <row r="10" spans="1:11" ht="12.75">
      <c r="A10" s="252" t="s">
        <v>43</v>
      </c>
      <c r="B10" s="253"/>
      <c r="C10" s="253"/>
      <c r="D10" s="253"/>
      <c r="E10" s="253"/>
      <c r="F10" s="253"/>
      <c r="G10" s="253"/>
      <c r="H10" s="253"/>
      <c r="I10" s="1">
        <v>4</v>
      </c>
      <c r="J10" s="7"/>
      <c r="K10" s="7"/>
    </row>
    <row r="11" spans="1:11" ht="12.75">
      <c r="A11" s="252" t="s">
        <v>44</v>
      </c>
      <c r="B11" s="253"/>
      <c r="C11" s="253"/>
      <c r="D11" s="253"/>
      <c r="E11" s="253"/>
      <c r="F11" s="253"/>
      <c r="G11" s="253"/>
      <c r="H11" s="253"/>
      <c r="I11" s="1">
        <v>5</v>
      </c>
      <c r="J11" s="7">
        <v>753863</v>
      </c>
      <c r="K11" s="7"/>
    </row>
    <row r="12" spans="1:11" ht="12.75">
      <c r="A12" s="252" t="s">
        <v>51</v>
      </c>
      <c r="B12" s="253"/>
      <c r="C12" s="253"/>
      <c r="D12" s="253"/>
      <c r="E12" s="253"/>
      <c r="F12" s="253"/>
      <c r="G12" s="253"/>
      <c r="H12" s="253"/>
      <c r="I12" s="1">
        <v>6</v>
      </c>
      <c r="J12" s="7">
        <v>895011</v>
      </c>
      <c r="K12" s="7">
        <v>815630</v>
      </c>
    </row>
    <row r="13" spans="1:11" ht="12.75">
      <c r="A13" s="241" t="s">
        <v>157</v>
      </c>
      <c r="B13" s="242"/>
      <c r="C13" s="242"/>
      <c r="D13" s="242"/>
      <c r="E13" s="242"/>
      <c r="F13" s="242"/>
      <c r="G13" s="242"/>
      <c r="H13" s="242"/>
      <c r="I13" s="1">
        <v>7</v>
      </c>
      <c r="J13" s="135">
        <f>SUM(J7:J12)</f>
        <v>53690014</v>
      </c>
      <c r="K13" s="51">
        <f>SUM(K7:K12)</f>
        <v>56644225</v>
      </c>
    </row>
    <row r="14" spans="1:11" ht="12.75">
      <c r="A14" s="252" t="s">
        <v>52</v>
      </c>
      <c r="B14" s="253"/>
      <c r="C14" s="253"/>
      <c r="D14" s="253"/>
      <c r="E14" s="253"/>
      <c r="F14" s="253"/>
      <c r="G14" s="253"/>
      <c r="H14" s="253"/>
      <c r="I14" s="1">
        <v>8</v>
      </c>
      <c r="J14" s="7">
        <v>81533074</v>
      </c>
      <c r="K14" s="7">
        <v>1095806</v>
      </c>
    </row>
    <row r="15" spans="1:11" ht="12.75">
      <c r="A15" s="252" t="s">
        <v>53</v>
      </c>
      <c r="B15" s="253"/>
      <c r="C15" s="253"/>
      <c r="D15" s="253"/>
      <c r="E15" s="253"/>
      <c r="F15" s="253"/>
      <c r="G15" s="253"/>
      <c r="H15" s="253"/>
      <c r="I15" s="1">
        <v>9</v>
      </c>
      <c r="J15" s="7">
        <v>1311522</v>
      </c>
      <c r="K15" s="7">
        <v>49107847</v>
      </c>
    </row>
    <row r="16" spans="1:11" ht="12.75">
      <c r="A16" s="252" t="s">
        <v>54</v>
      </c>
      <c r="B16" s="253"/>
      <c r="C16" s="253"/>
      <c r="D16" s="253"/>
      <c r="E16" s="253"/>
      <c r="F16" s="253"/>
      <c r="G16" s="253"/>
      <c r="H16" s="253"/>
      <c r="I16" s="1">
        <v>10</v>
      </c>
      <c r="J16" s="7"/>
      <c r="K16" s="7">
        <v>48948</v>
      </c>
    </row>
    <row r="17" spans="1:11" ht="12.75">
      <c r="A17" s="252" t="s">
        <v>55</v>
      </c>
      <c r="B17" s="253"/>
      <c r="C17" s="253"/>
      <c r="D17" s="253"/>
      <c r="E17" s="253"/>
      <c r="F17" s="253"/>
      <c r="G17" s="253"/>
      <c r="H17" s="253"/>
      <c r="I17" s="1">
        <v>11</v>
      </c>
      <c r="J17" s="7"/>
      <c r="K17" s="7"/>
    </row>
    <row r="18" spans="1:11" ht="12.75">
      <c r="A18" s="241" t="s">
        <v>158</v>
      </c>
      <c r="B18" s="242"/>
      <c r="C18" s="242"/>
      <c r="D18" s="242"/>
      <c r="E18" s="242"/>
      <c r="F18" s="242"/>
      <c r="G18" s="242"/>
      <c r="H18" s="242"/>
      <c r="I18" s="1">
        <v>12</v>
      </c>
      <c r="J18" s="135">
        <f>SUM(J14:J17)</f>
        <v>82844596</v>
      </c>
      <c r="K18" s="135">
        <f>SUM(K14:K17)</f>
        <v>50252601</v>
      </c>
    </row>
    <row r="19" spans="1:11" ht="12.75">
      <c r="A19" s="241" t="s">
        <v>36</v>
      </c>
      <c r="B19" s="242"/>
      <c r="C19" s="242"/>
      <c r="D19" s="242"/>
      <c r="E19" s="242"/>
      <c r="F19" s="242"/>
      <c r="G19" s="242"/>
      <c r="H19" s="242"/>
      <c r="I19" s="1">
        <v>13</v>
      </c>
      <c r="J19" s="136">
        <f>IF(J13&gt;J18,J13-J18,0)</f>
        <v>0</v>
      </c>
      <c r="K19" s="136">
        <f>IF(K13&gt;K18,K13-K18,0)</f>
        <v>6391624</v>
      </c>
    </row>
    <row r="20" spans="1:11" ht="12.75">
      <c r="A20" s="241" t="s">
        <v>37</v>
      </c>
      <c r="B20" s="242"/>
      <c r="C20" s="242"/>
      <c r="D20" s="242"/>
      <c r="E20" s="242"/>
      <c r="F20" s="242"/>
      <c r="G20" s="242"/>
      <c r="H20" s="242"/>
      <c r="I20" s="1">
        <v>14</v>
      </c>
      <c r="J20" s="135">
        <f>IF(J18&gt;J13,J18-J13,0)</f>
        <v>29154582</v>
      </c>
      <c r="K20" s="135">
        <f>IF(K18&gt;K13,K18-K13,0)</f>
        <v>0</v>
      </c>
    </row>
    <row r="21" spans="1:11" ht="12.75">
      <c r="A21" s="258" t="s">
        <v>159</v>
      </c>
      <c r="B21" s="269"/>
      <c r="C21" s="269"/>
      <c r="D21" s="269"/>
      <c r="E21" s="269"/>
      <c r="F21" s="269"/>
      <c r="G21" s="269"/>
      <c r="H21" s="269"/>
      <c r="I21" s="303"/>
      <c r="J21" s="303"/>
      <c r="K21" s="304"/>
    </row>
    <row r="22" spans="1:11" ht="12.75">
      <c r="A22" s="252" t="s">
        <v>178</v>
      </c>
      <c r="B22" s="253"/>
      <c r="C22" s="253"/>
      <c r="D22" s="253"/>
      <c r="E22" s="253"/>
      <c r="F22" s="253"/>
      <c r="G22" s="253"/>
      <c r="H22" s="253"/>
      <c r="I22" s="1">
        <v>15</v>
      </c>
      <c r="J22" s="7">
        <v>272253</v>
      </c>
      <c r="K22" s="7">
        <v>7841</v>
      </c>
    </row>
    <row r="23" spans="1:11" ht="12.75">
      <c r="A23" s="252" t="s">
        <v>179</v>
      </c>
      <c r="B23" s="253"/>
      <c r="C23" s="253"/>
      <c r="D23" s="253"/>
      <c r="E23" s="253"/>
      <c r="F23" s="253"/>
      <c r="G23" s="253"/>
      <c r="H23" s="253"/>
      <c r="I23" s="1">
        <v>16</v>
      </c>
      <c r="J23" s="7">
        <v>33608099</v>
      </c>
      <c r="K23" s="7"/>
    </row>
    <row r="24" spans="1:11" ht="12.75">
      <c r="A24" s="252" t="s">
        <v>180</v>
      </c>
      <c r="B24" s="253"/>
      <c r="C24" s="253"/>
      <c r="D24" s="253"/>
      <c r="E24" s="253"/>
      <c r="F24" s="253"/>
      <c r="G24" s="253"/>
      <c r="H24" s="253"/>
      <c r="I24" s="1">
        <v>17</v>
      </c>
      <c r="J24" s="7">
        <v>93700</v>
      </c>
      <c r="K24" s="7">
        <v>573402</v>
      </c>
    </row>
    <row r="25" spans="1:11" ht="12.75">
      <c r="A25" s="252" t="s">
        <v>181</v>
      </c>
      <c r="B25" s="253"/>
      <c r="C25" s="253"/>
      <c r="D25" s="253"/>
      <c r="E25" s="253"/>
      <c r="F25" s="253"/>
      <c r="G25" s="253"/>
      <c r="H25" s="253"/>
      <c r="I25" s="1">
        <v>18</v>
      </c>
      <c r="J25" s="7">
        <v>38867386</v>
      </c>
      <c r="K25" s="7">
        <v>48223108</v>
      </c>
    </row>
    <row r="26" spans="1:11" ht="12.75">
      <c r="A26" s="252" t="s">
        <v>182</v>
      </c>
      <c r="B26" s="253"/>
      <c r="C26" s="253"/>
      <c r="D26" s="253"/>
      <c r="E26" s="253"/>
      <c r="F26" s="253"/>
      <c r="G26" s="253"/>
      <c r="H26" s="253"/>
      <c r="I26" s="1">
        <v>19</v>
      </c>
      <c r="J26" s="7">
        <v>32155821</v>
      </c>
      <c r="K26" s="7">
        <v>7284915</v>
      </c>
    </row>
    <row r="27" spans="1:11" ht="12.75">
      <c r="A27" s="241" t="s">
        <v>168</v>
      </c>
      <c r="B27" s="242"/>
      <c r="C27" s="242"/>
      <c r="D27" s="242"/>
      <c r="E27" s="242"/>
      <c r="F27" s="242"/>
      <c r="G27" s="242"/>
      <c r="H27" s="242"/>
      <c r="I27" s="1">
        <v>20</v>
      </c>
      <c r="J27" s="135">
        <f>SUM(J22:J26)</f>
        <v>104997259</v>
      </c>
      <c r="K27" s="51">
        <f>SUM(K22:K26)</f>
        <v>56089266</v>
      </c>
    </row>
    <row r="28" spans="1:11" ht="12.75">
      <c r="A28" s="252" t="s">
        <v>115</v>
      </c>
      <c r="B28" s="253"/>
      <c r="C28" s="253"/>
      <c r="D28" s="253"/>
      <c r="E28" s="253"/>
      <c r="F28" s="253"/>
      <c r="G28" s="253"/>
      <c r="H28" s="253"/>
      <c r="I28" s="1">
        <v>21</v>
      </c>
      <c r="J28" s="7">
        <v>17301542</v>
      </c>
      <c r="K28" s="7">
        <v>3956535</v>
      </c>
    </row>
    <row r="29" spans="1:11" ht="12.75">
      <c r="A29" s="252" t="s">
        <v>116</v>
      </c>
      <c r="B29" s="253"/>
      <c r="C29" s="253"/>
      <c r="D29" s="253"/>
      <c r="E29" s="253"/>
      <c r="F29" s="253"/>
      <c r="G29" s="253"/>
      <c r="H29" s="253"/>
      <c r="I29" s="1">
        <v>22</v>
      </c>
      <c r="J29" s="7"/>
      <c r="K29" s="7">
        <v>5679596</v>
      </c>
    </row>
    <row r="30" spans="1:11" ht="12.75">
      <c r="A30" s="252" t="s">
        <v>16</v>
      </c>
      <c r="B30" s="253"/>
      <c r="C30" s="253"/>
      <c r="D30" s="253"/>
      <c r="E30" s="253"/>
      <c r="F30" s="253"/>
      <c r="G30" s="253"/>
      <c r="H30" s="253"/>
      <c r="I30" s="1">
        <v>23</v>
      </c>
      <c r="J30" s="7">
        <v>81835167</v>
      </c>
      <c r="K30" s="7">
        <v>189118</v>
      </c>
    </row>
    <row r="31" spans="1:11" ht="12.75">
      <c r="A31" s="241" t="s">
        <v>5</v>
      </c>
      <c r="B31" s="242"/>
      <c r="C31" s="242"/>
      <c r="D31" s="242"/>
      <c r="E31" s="242"/>
      <c r="F31" s="242"/>
      <c r="G31" s="242"/>
      <c r="H31" s="242"/>
      <c r="I31" s="1">
        <v>24</v>
      </c>
      <c r="J31" s="135">
        <f>SUM(J28:J30)</f>
        <v>99136709</v>
      </c>
      <c r="K31" s="135">
        <f>SUM(K28:K30)</f>
        <v>9825249</v>
      </c>
    </row>
    <row r="32" spans="1:11" ht="12.75">
      <c r="A32" s="241" t="s">
        <v>38</v>
      </c>
      <c r="B32" s="242"/>
      <c r="C32" s="242"/>
      <c r="D32" s="242"/>
      <c r="E32" s="242"/>
      <c r="F32" s="242"/>
      <c r="G32" s="242"/>
      <c r="H32" s="242"/>
      <c r="I32" s="1">
        <v>25</v>
      </c>
      <c r="J32" s="136">
        <f>IF(J27&gt;J31,J27-J31,0)</f>
        <v>5860550</v>
      </c>
      <c r="K32" s="136">
        <f>IF(K27&gt;K31,K27-K31,0)</f>
        <v>46264017</v>
      </c>
    </row>
    <row r="33" spans="1:11" ht="12.75">
      <c r="A33" s="241" t="s">
        <v>39</v>
      </c>
      <c r="B33" s="242"/>
      <c r="C33" s="242"/>
      <c r="D33" s="242"/>
      <c r="E33" s="242"/>
      <c r="F33" s="242"/>
      <c r="G33" s="242"/>
      <c r="H33" s="242"/>
      <c r="I33" s="1">
        <v>26</v>
      </c>
      <c r="J33" s="136">
        <f>IF(J31&gt;J27,J31-J27,0)</f>
        <v>0</v>
      </c>
      <c r="K33" s="136">
        <f>IF(K31&gt;K27,K31-K27,0)</f>
        <v>0</v>
      </c>
    </row>
    <row r="34" spans="1:11" ht="12.75">
      <c r="A34" s="258" t="s">
        <v>160</v>
      </c>
      <c r="B34" s="269"/>
      <c r="C34" s="269"/>
      <c r="D34" s="269"/>
      <c r="E34" s="269"/>
      <c r="F34" s="269"/>
      <c r="G34" s="269"/>
      <c r="H34" s="269"/>
      <c r="I34" s="303"/>
      <c r="J34" s="303"/>
      <c r="K34" s="304"/>
    </row>
    <row r="35" spans="1:11" ht="12.75">
      <c r="A35" s="252" t="s">
        <v>174</v>
      </c>
      <c r="B35" s="253"/>
      <c r="C35" s="253"/>
      <c r="D35" s="253"/>
      <c r="E35" s="253"/>
      <c r="F35" s="253"/>
      <c r="G35" s="253"/>
      <c r="H35" s="253"/>
      <c r="I35" s="1">
        <v>27</v>
      </c>
      <c r="J35" s="7"/>
      <c r="K35" s="7">
        <v>2550</v>
      </c>
    </row>
    <row r="36" spans="1:11" ht="12.75">
      <c r="A36" s="252" t="s">
        <v>29</v>
      </c>
      <c r="B36" s="253"/>
      <c r="C36" s="253"/>
      <c r="D36" s="253"/>
      <c r="E36" s="253"/>
      <c r="F36" s="253"/>
      <c r="G36" s="253"/>
      <c r="H36" s="253"/>
      <c r="I36" s="1">
        <v>28</v>
      </c>
      <c r="J36" s="7">
        <v>40833333</v>
      </c>
      <c r="K36" s="7">
        <v>10833333</v>
      </c>
    </row>
    <row r="37" spans="1:11" ht="12.75">
      <c r="A37" s="252" t="s">
        <v>30</v>
      </c>
      <c r="B37" s="253"/>
      <c r="C37" s="253"/>
      <c r="D37" s="253"/>
      <c r="E37" s="253"/>
      <c r="F37" s="253"/>
      <c r="G37" s="253"/>
      <c r="H37" s="253"/>
      <c r="I37" s="1">
        <v>29</v>
      </c>
      <c r="J37" s="7">
        <v>1829169</v>
      </c>
      <c r="K37" s="7">
        <v>5591911</v>
      </c>
    </row>
    <row r="38" spans="1:11" ht="12.75">
      <c r="A38" s="241" t="s">
        <v>68</v>
      </c>
      <c r="B38" s="242"/>
      <c r="C38" s="242"/>
      <c r="D38" s="242"/>
      <c r="E38" s="242"/>
      <c r="F38" s="242"/>
      <c r="G38" s="242"/>
      <c r="H38" s="242"/>
      <c r="I38" s="1">
        <v>30</v>
      </c>
      <c r="J38" s="135">
        <f>SUM(J35:J37)</f>
        <v>42662502</v>
      </c>
      <c r="K38" s="51">
        <f>SUM(K35:K37)</f>
        <v>16427794</v>
      </c>
    </row>
    <row r="39" spans="1:11" ht="12.75">
      <c r="A39" s="252" t="s">
        <v>31</v>
      </c>
      <c r="B39" s="253"/>
      <c r="C39" s="253"/>
      <c r="D39" s="253"/>
      <c r="E39" s="253"/>
      <c r="F39" s="253"/>
      <c r="G39" s="253"/>
      <c r="H39" s="253"/>
      <c r="I39" s="1">
        <v>31</v>
      </c>
      <c r="J39" s="7">
        <v>5000000</v>
      </c>
      <c r="K39" s="7">
        <v>51666666</v>
      </c>
    </row>
    <row r="40" spans="1:11" ht="12.75">
      <c r="A40" s="252" t="s">
        <v>32</v>
      </c>
      <c r="B40" s="253"/>
      <c r="C40" s="253"/>
      <c r="D40" s="253"/>
      <c r="E40" s="253"/>
      <c r="F40" s="253"/>
      <c r="G40" s="253"/>
      <c r="H40" s="253"/>
      <c r="I40" s="1">
        <v>32</v>
      </c>
      <c r="J40" s="7">
        <v>9964376</v>
      </c>
      <c r="K40" s="7">
        <v>12929926</v>
      </c>
    </row>
    <row r="41" spans="1:11" ht="12.75">
      <c r="A41" s="252" t="s">
        <v>33</v>
      </c>
      <c r="B41" s="253"/>
      <c r="C41" s="253"/>
      <c r="D41" s="253"/>
      <c r="E41" s="253"/>
      <c r="F41" s="253"/>
      <c r="G41" s="253"/>
      <c r="H41" s="253"/>
      <c r="I41" s="1">
        <v>33</v>
      </c>
      <c r="J41" s="7"/>
      <c r="K41" s="7"/>
    </row>
    <row r="42" spans="1:11" ht="12.75">
      <c r="A42" s="252" t="s">
        <v>34</v>
      </c>
      <c r="B42" s="253"/>
      <c r="C42" s="253"/>
      <c r="D42" s="253"/>
      <c r="E42" s="253"/>
      <c r="F42" s="253"/>
      <c r="G42" s="253"/>
      <c r="H42" s="253"/>
      <c r="I42" s="1">
        <v>34</v>
      </c>
      <c r="J42" s="7">
        <v>1965000</v>
      </c>
      <c r="K42" s="7">
        <v>4582990</v>
      </c>
    </row>
    <row r="43" spans="1:11" ht="12.75">
      <c r="A43" s="252" t="s">
        <v>35</v>
      </c>
      <c r="B43" s="253"/>
      <c r="C43" s="253"/>
      <c r="D43" s="253"/>
      <c r="E43" s="253"/>
      <c r="F43" s="253"/>
      <c r="G43" s="253"/>
      <c r="H43" s="253"/>
      <c r="I43" s="1">
        <v>35</v>
      </c>
      <c r="J43" s="7">
        <v>2085185</v>
      </c>
      <c r="K43" s="7"/>
    </row>
    <row r="44" spans="1:11" ht="12.75">
      <c r="A44" s="241" t="s">
        <v>69</v>
      </c>
      <c r="B44" s="242"/>
      <c r="C44" s="242"/>
      <c r="D44" s="242"/>
      <c r="E44" s="242"/>
      <c r="F44" s="242"/>
      <c r="G44" s="242"/>
      <c r="H44" s="242"/>
      <c r="I44" s="1">
        <v>36</v>
      </c>
      <c r="J44" s="135">
        <f>SUM(J39:J43)</f>
        <v>19014561</v>
      </c>
      <c r="K44" s="135">
        <f>SUM(K39:K43)</f>
        <v>69179582</v>
      </c>
    </row>
    <row r="45" spans="1:11" ht="12.75">
      <c r="A45" s="241" t="s">
        <v>17</v>
      </c>
      <c r="B45" s="242"/>
      <c r="C45" s="242"/>
      <c r="D45" s="242"/>
      <c r="E45" s="242"/>
      <c r="F45" s="242"/>
      <c r="G45" s="242"/>
      <c r="H45" s="242"/>
      <c r="I45" s="1">
        <v>37</v>
      </c>
      <c r="J45" s="136">
        <f>IF(J38&gt;J44,J38-J44,0)</f>
        <v>23647941</v>
      </c>
      <c r="K45" s="136">
        <f>IF(K38&gt;K44,K38-K44,0)</f>
        <v>0</v>
      </c>
    </row>
    <row r="46" spans="1:11" ht="12.75">
      <c r="A46" s="241" t="s">
        <v>18</v>
      </c>
      <c r="B46" s="242"/>
      <c r="C46" s="242"/>
      <c r="D46" s="242"/>
      <c r="E46" s="242"/>
      <c r="F46" s="242"/>
      <c r="G46" s="242"/>
      <c r="H46" s="242"/>
      <c r="I46" s="1">
        <v>38</v>
      </c>
      <c r="J46" s="51">
        <f>IF(J44&gt;J38,J44-J38,0)</f>
        <v>0</v>
      </c>
      <c r="K46" s="136">
        <f>IF(K44&gt;K38,K44-K38,0)</f>
        <v>52751788</v>
      </c>
    </row>
    <row r="47" spans="1:11" ht="12.75">
      <c r="A47" s="252" t="s">
        <v>70</v>
      </c>
      <c r="B47" s="253"/>
      <c r="C47" s="253"/>
      <c r="D47" s="253"/>
      <c r="E47" s="253"/>
      <c r="F47" s="253"/>
      <c r="G47" s="253"/>
      <c r="H47" s="253"/>
      <c r="I47" s="1">
        <v>39</v>
      </c>
      <c r="J47" s="51">
        <f>IF(J19-J20+J32-J33+J45-J46&gt;0,J19-J20+J32-J33+J45-J46,0)</f>
        <v>353909</v>
      </c>
      <c r="K47" s="51">
        <f>IF(K19-K20+K32-K33+K45-K46&gt;0,K19-K20+K32-K33+K45-K46,0)</f>
        <v>0</v>
      </c>
    </row>
    <row r="48" spans="1:11" ht="12.75">
      <c r="A48" s="252" t="s">
        <v>71</v>
      </c>
      <c r="B48" s="253"/>
      <c r="C48" s="253"/>
      <c r="D48" s="253"/>
      <c r="E48" s="253"/>
      <c r="F48" s="253"/>
      <c r="G48" s="253"/>
      <c r="H48" s="253"/>
      <c r="I48" s="1">
        <v>40</v>
      </c>
      <c r="J48" s="51">
        <f>IF(J20-J19+J33-J32+J46-J45&gt;0,J20-J19+J33-J32+J46-J45,0)</f>
        <v>0</v>
      </c>
      <c r="K48" s="51">
        <f>IF(K20-K19+K33-K32+K46-K45&gt;0,K20-K19+K33-K32+K46-K45,0)-2</f>
        <v>96145</v>
      </c>
    </row>
    <row r="49" spans="1:11" ht="12.75">
      <c r="A49" s="252" t="s">
        <v>161</v>
      </c>
      <c r="B49" s="253"/>
      <c r="C49" s="253"/>
      <c r="D49" s="253"/>
      <c r="E49" s="253"/>
      <c r="F49" s="253"/>
      <c r="G49" s="253"/>
      <c r="H49" s="253"/>
      <c r="I49" s="1">
        <v>41</v>
      </c>
      <c r="J49" s="7">
        <v>67105</v>
      </c>
      <c r="K49" s="7">
        <f>J52</f>
        <v>421014</v>
      </c>
    </row>
    <row r="50" spans="1:11" ht="12.75">
      <c r="A50" s="252" t="s">
        <v>175</v>
      </c>
      <c r="B50" s="253"/>
      <c r="C50" s="253"/>
      <c r="D50" s="253"/>
      <c r="E50" s="253"/>
      <c r="F50" s="253"/>
      <c r="G50" s="253"/>
      <c r="H50" s="253"/>
      <c r="I50" s="1">
        <v>42</v>
      </c>
      <c r="J50" s="7">
        <f>J47</f>
        <v>353909</v>
      </c>
      <c r="K50" s="7"/>
    </row>
    <row r="51" spans="1:11" ht="12.75">
      <c r="A51" s="252" t="s">
        <v>176</v>
      </c>
      <c r="B51" s="253"/>
      <c r="C51" s="253"/>
      <c r="D51" s="253"/>
      <c r="E51" s="253"/>
      <c r="F51" s="253"/>
      <c r="G51" s="253"/>
      <c r="H51" s="253"/>
      <c r="I51" s="1">
        <v>43</v>
      </c>
      <c r="J51" s="7"/>
      <c r="K51" s="7">
        <f>K48</f>
        <v>96145</v>
      </c>
    </row>
    <row r="52" spans="1:12" ht="12.75">
      <c r="A52" s="274" t="s">
        <v>177</v>
      </c>
      <c r="B52" s="275"/>
      <c r="C52" s="275"/>
      <c r="D52" s="275"/>
      <c r="E52" s="275"/>
      <c r="F52" s="275"/>
      <c r="G52" s="275"/>
      <c r="H52" s="275"/>
      <c r="I52" s="4">
        <v>44</v>
      </c>
      <c r="J52" s="137">
        <f>J49+J50-J51</f>
        <v>421014</v>
      </c>
      <c r="K52" s="137">
        <f>K49+K50-K51</f>
        <v>324869</v>
      </c>
      <c r="L52" s="138"/>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I7" sqref="I7"/>
    </sheetView>
  </sheetViews>
  <sheetFormatPr defaultColWidth="9.140625" defaultRowHeight="12.75"/>
  <cols>
    <col min="1" max="16384" width="9.140625" style="50" customWidth="1"/>
  </cols>
  <sheetData>
    <row r="1" spans="1:11" ht="12.75" customHeight="1">
      <c r="A1" s="299" t="s">
        <v>197</v>
      </c>
      <c r="B1" s="299"/>
      <c r="C1" s="299"/>
      <c r="D1" s="299"/>
      <c r="E1" s="299"/>
      <c r="F1" s="299"/>
      <c r="G1" s="299"/>
      <c r="H1" s="299"/>
      <c r="I1" s="299"/>
      <c r="J1" s="299"/>
      <c r="K1" s="299"/>
    </row>
    <row r="2" spans="1:11" ht="12.75" customHeight="1">
      <c r="A2" s="306" t="s">
        <v>6</v>
      </c>
      <c r="B2" s="306"/>
      <c r="C2" s="306"/>
      <c r="D2" s="306"/>
      <c r="E2" s="306"/>
      <c r="F2" s="306"/>
      <c r="G2" s="306"/>
      <c r="H2" s="306"/>
      <c r="I2" s="306"/>
      <c r="J2" s="306"/>
      <c r="K2" s="306"/>
    </row>
    <row r="3" spans="1:11" ht="12.75">
      <c r="A3" s="305" t="s">
        <v>7</v>
      </c>
      <c r="B3" s="305"/>
      <c r="C3" s="305"/>
      <c r="D3" s="305"/>
      <c r="E3" s="305"/>
      <c r="F3" s="305"/>
      <c r="G3" s="305"/>
      <c r="H3" s="305"/>
      <c r="I3" s="305"/>
      <c r="J3" s="305"/>
      <c r="K3" s="305"/>
    </row>
    <row r="4" spans="1:11" ht="33.75">
      <c r="A4" s="301" t="s">
        <v>59</v>
      </c>
      <c r="B4" s="301"/>
      <c r="C4" s="301"/>
      <c r="D4" s="301"/>
      <c r="E4" s="301"/>
      <c r="F4" s="301"/>
      <c r="G4" s="301"/>
      <c r="H4" s="301"/>
      <c r="I4" s="63" t="s">
        <v>279</v>
      </c>
      <c r="J4" s="64" t="s">
        <v>319</v>
      </c>
      <c r="K4" s="64" t="s">
        <v>320</v>
      </c>
    </row>
    <row r="5" spans="1:11" ht="12.75">
      <c r="A5" s="307">
        <v>1</v>
      </c>
      <c r="B5" s="307"/>
      <c r="C5" s="307"/>
      <c r="D5" s="307"/>
      <c r="E5" s="307"/>
      <c r="F5" s="307"/>
      <c r="G5" s="307"/>
      <c r="H5" s="307"/>
      <c r="I5" s="69">
        <v>2</v>
      </c>
      <c r="J5" s="70" t="s">
        <v>283</v>
      </c>
      <c r="K5" s="70" t="s">
        <v>284</v>
      </c>
    </row>
    <row r="6" spans="1:11" ht="12.75">
      <c r="A6" s="258" t="s">
        <v>156</v>
      </c>
      <c r="B6" s="269"/>
      <c r="C6" s="269"/>
      <c r="D6" s="269"/>
      <c r="E6" s="269"/>
      <c r="F6" s="269"/>
      <c r="G6" s="269"/>
      <c r="H6" s="269"/>
      <c r="I6" s="303"/>
      <c r="J6" s="303"/>
      <c r="K6" s="304"/>
    </row>
    <row r="7" spans="1:11" ht="12.75">
      <c r="A7" s="252" t="s">
        <v>199</v>
      </c>
      <c r="B7" s="253"/>
      <c r="C7" s="253"/>
      <c r="D7" s="253"/>
      <c r="E7" s="253"/>
      <c r="F7" s="253"/>
      <c r="G7" s="253"/>
      <c r="H7" s="253"/>
      <c r="I7" s="1">
        <v>1</v>
      </c>
      <c r="J7" s="5"/>
      <c r="K7" s="7"/>
    </row>
    <row r="8" spans="1:11" ht="12.75">
      <c r="A8" s="252" t="s">
        <v>119</v>
      </c>
      <c r="B8" s="253"/>
      <c r="C8" s="253"/>
      <c r="D8" s="253"/>
      <c r="E8" s="253"/>
      <c r="F8" s="253"/>
      <c r="G8" s="253"/>
      <c r="H8" s="253"/>
      <c r="I8" s="1">
        <v>2</v>
      </c>
      <c r="J8" s="5"/>
      <c r="K8" s="7"/>
    </row>
    <row r="9" spans="1:11" ht="12.75">
      <c r="A9" s="252" t="s">
        <v>120</v>
      </c>
      <c r="B9" s="253"/>
      <c r="C9" s="253"/>
      <c r="D9" s="253"/>
      <c r="E9" s="253"/>
      <c r="F9" s="253"/>
      <c r="G9" s="253"/>
      <c r="H9" s="253"/>
      <c r="I9" s="1">
        <v>3</v>
      </c>
      <c r="J9" s="5"/>
      <c r="K9" s="7"/>
    </row>
    <row r="10" spans="1:11" ht="12.75">
      <c r="A10" s="252" t="s">
        <v>121</v>
      </c>
      <c r="B10" s="253"/>
      <c r="C10" s="253"/>
      <c r="D10" s="253"/>
      <c r="E10" s="253"/>
      <c r="F10" s="253"/>
      <c r="G10" s="253"/>
      <c r="H10" s="253"/>
      <c r="I10" s="1">
        <v>4</v>
      </c>
      <c r="J10" s="5"/>
      <c r="K10" s="7"/>
    </row>
    <row r="11" spans="1:11" ht="12.75">
      <c r="A11" s="252" t="s">
        <v>122</v>
      </c>
      <c r="B11" s="253"/>
      <c r="C11" s="253"/>
      <c r="D11" s="253"/>
      <c r="E11" s="253"/>
      <c r="F11" s="253"/>
      <c r="G11" s="253"/>
      <c r="H11" s="253"/>
      <c r="I11" s="1">
        <v>5</v>
      </c>
      <c r="J11" s="5"/>
      <c r="K11" s="7"/>
    </row>
    <row r="12" spans="1:11" ht="12.75">
      <c r="A12" s="241" t="s">
        <v>198</v>
      </c>
      <c r="B12" s="242"/>
      <c r="C12" s="242"/>
      <c r="D12" s="242"/>
      <c r="E12" s="242"/>
      <c r="F12" s="242"/>
      <c r="G12" s="242"/>
      <c r="H12" s="242"/>
      <c r="I12" s="1">
        <v>6</v>
      </c>
      <c r="J12" s="61">
        <f>SUM(J7:J11)</f>
        <v>0</v>
      </c>
      <c r="K12" s="51">
        <f>SUM(K7:K11)</f>
        <v>0</v>
      </c>
    </row>
    <row r="13" spans="1:11" ht="12.75">
      <c r="A13" s="252" t="s">
        <v>123</v>
      </c>
      <c r="B13" s="253"/>
      <c r="C13" s="253"/>
      <c r="D13" s="253"/>
      <c r="E13" s="253"/>
      <c r="F13" s="253"/>
      <c r="G13" s="253"/>
      <c r="H13" s="253"/>
      <c r="I13" s="1">
        <v>7</v>
      </c>
      <c r="J13" s="5"/>
      <c r="K13" s="7"/>
    </row>
    <row r="14" spans="1:11" ht="12.75">
      <c r="A14" s="252" t="s">
        <v>124</v>
      </c>
      <c r="B14" s="253"/>
      <c r="C14" s="253"/>
      <c r="D14" s="253"/>
      <c r="E14" s="253"/>
      <c r="F14" s="253"/>
      <c r="G14" s="253"/>
      <c r="H14" s="253"/>
      <c r="I14" s="1">
        <v>8</v>
      </c>
      <c r="J14" s="5"/>
      <c r="K14" s="7"/>
    </row>
    <row r="15" spans="1:11" ht="12.75">
      <c r="A15" s="252" t="s">
        <v>125</v>
      </c>
      <c r="B15" s="253"/>
      <c r="C15" s="253"/>
      <c r="D15" s="253"/>
      <c r="E15" s="253"/>
      <c r="F15" s="253"/>
      <c r="G15" s="253"/>
      <c r="H15" s="253"/>
      <c r="I15" s="1">
        <v>9</v>
      </c>
      <c r="J15" s="5"/>
      <c r="K15" s="7"/>
    </row>
    <row r="16" spans="1:11" ht="12.75">
      <c r="A16" s="252" t="s">
        <v>126</v>
      </c>
      <c r="B16" s="253"/>
      <c r="C16" s="253"/>
      <c r="D16" s="253"/>
      <c r="E16" s="253"/>
      <c r="F16" s="253"/>
      <c r="G16" s="253"/>
      <c r="H16" s="253"/>
      <c r="I16" s="1">
        <v>10</v>
      </c>
      <c r="J16" s="5"/>
      <c r="K16" s="7"/>
    </row>
    <row r="17" spans="1:11" ht="12.75">
      <c r="A17" s="252" t="s">
        <v>127</v>
      </c>
      <c r="B17" s="253"/>
      <c r="C17" s="253"/>
      <c r="D17" s="253"/>
      <c r="E17" s="253"/>
      <c r="F17" s="253"/>
      <c r="G17" s="253"/>
      <c r="H17" s="253"/>
      <c r="I17" s="1">
        <v>11</v>
      </c>
      <c r="J17" s="5"/>
      <c r="K17" s="7"/>
    </row>
    <row r="18" spans="1:11" ht="12.75">
      <c r="A18" s="252" t="s">
        <v>128</v>
      </c>
      <c r="B18" s="253"/>
      <c r="C18" s="253"/>
      <c r="D18" s="253"/>
      <c r="E18" s="253"/>
      <c r="F18" s="253"/>
      <c r="G18" s="253"/>
      <c r="H18" s="253"/>
      <c r="I18" s="1">
        <v>12</v>
      </c>
      <c r="J18" s="5"/>
      <c r="K18" s="7"/>
    </row>
    <row r="19" spans="1:11" ht="12.75">
      <c r="A19" s="241" t="s">
        <v>47</v>
      </c>
      <c r="B19" s="242"/>
      <c r="C19" s="242"/>
      <c r="D19" s="242"/>
      <c r="E19" s="242"/>
      <c r="F19" s="242"/>
      <c r="G19" s="242"/>
      <c r="H19" s="242"/>
      <c r="I19" s="1">
        <v>13</v>
      </c>
      <c r="J19" s="61">
        <f>SUM(J13:J18)</f>
        <v>0</v>
      </c>
      <c r="K19" s="51">
        <f>SUM(K13:K18)</f>
        <v>0</v>
      </c>
    </row>
    <row r="20" spans="1:11" ht="12.75">
      <c r="A20" s="241" t="s">
        <v>108</v>
      </c>
      <c r="B20" s="308"/>
      <c r="C20" s="308"/>
      <c r="D20" s="308"/>
      <c r="E20" s="308"/>
      <c r="F20" s="308"/>
      <c r="G20" s="308"/>
      <c r="H20" s="309"/>
      <c r="I20" s="1">
        <v>14</v>
      </c>
      <c r="J20" s="61">
        <f>IF(J12&gt;J19,J12-J19,0)</f>
        <v>0</v>
      </c>
      <c r="K20" s="51">
        <f>IF(K12&gt;K19,K12-K19,0)</f>
        <v>0</v>
      </c>
    </row>
    <row r="21" spans="1:11" ht="12.75">
      <c r="A21" s="255" t="s">
        <v>109</v>
      </c>
      <c r="B21" s="310"/>
      <c r="C21" s="310"/>
      <c r="D21" s="310"/>
      <c r="E21" s="310"/>
      <c r="F21" s="310"/>
      <c r="G21" s="310"/>
      <c r="H21" s="311"/>
      <c r="I21" s="1">
        <v>15</v>
      </c>
      <c r="J21" s="61">
        <f>IF(J19&gt;J12,J19-J12,0)</f>
        <v>0</v>
      </c>
      <c r="K21" s="51">
        <f>IF(K19&gt;K12,K19-K12,0)</f>
        <v>0</v>
      </c>
    </row>
    <row r="22" spans="1:11" ht="12.75">
      <c r="A22" s="258" t="s">
        <v>159</v>
      </c>
      <c r="B22" s="269"/>
      <c r="C22" s="269"/>
      <c r="D22" s="269"/>
      <c r="E22" s="269"/>
      <c r="F22" s="269"/>
      <c r="G22" s="269"/>
      <c r="H22" s="269"/>
      <c r="I22" s="303"/>
      <c r="J22" s="303"/>
      <c r="K22" s="304"/>
    </row>
    <row r="23" spans="1:11" ht="12.75">
      <c r="A23" s="252" t="s">
        <v>165</v>
      </c>
      <c r="B23" s="253"/>
      <c r="C23" s="253"/>
      <c r="D23" s="253"/>
      <c r="E23" s="253"/>
      <c r="F23" s="253"/>
      <c r="G23" s="253"/>
      <c r="H23" s="253"/>
      <c r="I23" s="1">
        <v>16</v>
      </c>
      <c r="J23" s="5"/>
      <c r="K23" s="7"/>
    </row>
    <row r="24" spans="1:11" ht="12.75">
      <c r="A24" s="252" t="s">
        <v>166</v>
      </c>
      <c r="B24" s="253"/>
      <c r="C24" s="253"/>
      <c r="D24" s="253"/>
      <c r="E24" s="253"/>
      <c r="F24" s="253"/>
      <c r="G24" s="253"/>
      <c r="H24" s="253"/>
      <c r="I24" s="1">
        <v>17</v>
      </c>
      <c r="J24" s="5"/>
      <c r="K24" s="7"/>
    </row>
    <row r="25" spans="1:11" ht="12.75">
      <c r="A25" s="252" t="s">
        <v>321</v>
      </c>
      <c r="B25" s="253"/>
      <c r="C25" s="253"/>
      <c r="D25" s="253"/>
      <c r="E25" s="253"/>
      <c r="F25" s="253"/>
      <c r="G25" s="253"/>
      <c r="H25" s="253"/>
      <c r="I25" s="1">
        <v>18</v>
      </c>
      <c r="J25" s="5"/>
      <c r="K25" s="7"/>
    </row>
    <row r="26" spans="1:11" ht="12.75">
      <c r="A26" s="252" t="s">
        <v>322</v>
      </c>
      <c r="B26" s="253"/>
      <c r="C26" s="253"/>
      <c r="D26" s="253"/>
      <c r="E26" s="253"/>
      <c r="F26" s="253"/>
      <c r="G26" s="253"/>
      <c r="H26" s="253"/>
      <c r="I26" s="1">
        <v>19</v>
      </c>
      <c r="J26" s="5"/>
      <c r="K26" s="7"/>
    </row>
    <row r="27" spans="1:11" ht="12.75">
      <c r="A27" s="252" t="s">
        <v>167</v>
      </c>
      <c r="B27" s="253"/>
      <c r="C27" s="253"/>
      <c r="D27" s="253"/>
      <c r="E27" s="253"/>
      <c r="F27" s="253"/>
      <c r="G27" s="253"/>
      <c r="H27" s="253"/>
      <c r="I27" s="1">
        <v>20</v>
      </c>
      <c r="J27" s="5"/>
      <c r="K27" s="7"/>
    </row>
    <row r="28" spans="1:11" ht="12.75">
      <c r="A28" s="241" t="s">
        <v>114</v>
      </c>
      <c r="B28" s="242"/>
      <c r="C28" s="242"/>
      <c r="D28" s="242"/>
      <c r="E28" s="242"/>
      <c r="F28" s="242"/>
      <c r="G28" s="242"/>
      <c r="H28" s="242"/>
      <c r="I28" s="1">
        <v>21</v>
      </c>
      <c r="J28" s="61">
        <f>SUM(J23:J27)</f>
        <v>0</v>
      </c>
      <c r="K28" s="51">
        <f>SUM(K23:K27)</f>
        <v>0</v>
      </c>
    </row>
    <row r="29" spans="1:11" ht="12.75">
      <c r="A29" s="252" t="s">
        <v>2</v>
      </c>
      <c r="B29" s="253"/>
      <c r="C29" s="253"/>
      <c r="D29" s="253"/>
      <c r="E29" s="253"/>
      <c r="F29" s="253"/>
      <c r="G29" s="253"/>
      <c r="H29" s="253"/>
      <c r="I29" s="1">
        <v>22</v>
      </c>
      <c r="J29" s="5"/>
      <c r="K29" s="7"/>
    </row>
    <row r="30" spans="1:11" ht="12.75">
      <c r="A30" s="252" t="s">
        <v>3</v>
      </c>
      <c r="B30" s="253"/>
      <c r="C30" s="253"/>
      <c r="D30" s="253"/>
      <c r="E30" s="253"/>
      <c r="F30" s="253"/>
      <c r="G30" s="253"/>
      <c r="H30" s="253"/>
      <c r="I30" s="1">
        <v>23</v>
      </c>
      <c r="J30" s="5"/>
      <c r="K30" s="7"/>
    </row>
    <row r="31" spans="1:11" ht="12.75">
      <c r="A31" s="252" t="s">
        <v>4</v>
      </c>
      <c r="B31" s="253"/>
      <c r="C31" s="253"/>
      <c r="D31" s="253"/>
      <c r="E31" s="253"/>
      <c r="F31" s="253"/>
      <c r="G31" s="253"/>
      <c r="H31" s="253"/>
      <c r="I31" s="1">
        <v>24</v>
      </c>
      <c r="J31" s="5"/>
      <c r="K31" s="7"/>
    </row>
    <row r="32" spans="1:11" ht="12.75">
      <c r="A32" s="241" t="s">
        <v>48</v>
      </c>
      <c r="B32" s="242"/>
      <c r="C32" s="242"/>
      <c r="D32" s="242"/>
      <c r="E32" s="242"/>
      <c r="F32" s="242"/>
      <c r="G32" s="242"/>
      <c r="H32" s="242"/>
      <c r="I32" s="1">
        <v>25</v>
      </c>
      <c r="J32" s="61">
        <f>SUM(J29:J31)</f>
        <v>0</v>
      </c>
      <c r="K32" s="51">
        <f>SUM(K29:K31)</f>
        <v>0</v>
      </c>
    </row>
    <row r="33" spans="1:11" ht="12.75">
      <c r="A33" s="241" t="s">
        <v>110</v>
      </c>
      <c r="B33" s="242"/>
      <c r="C33" s="242"/>
      <c r="D33" s="242"/>
      <c r="E33" s="242"/>
      <c r="F33" s="242"/>
      <c r="G33" s="242"/>
      <c r="H33" s="242"/>
      <c r="I33" s="1">
        <v>26</v>
      </c>
      <c r="J33" s="61">
        <f>IF(J28&gt;J32,J28-J32,0)</f>
        <v>0</v>
      </c>
      <c r="K33" s="51">
        <f>IF(K28&gt;K32,K28-K32,0)</f>
        <v>0</v>
      </c>
    </row>
    <row r="34" spans="1:11" ht="12.75">
      <c r="A34" s="241" t="s">
        <v>111</v>
      </c>
      <c r="B34" s="242"/>
      <c r="C34" s="242"/>
      <c r="D34" s="242"/>
      <c r="E34" s="242"/>
      <c r="F34" s="242"/>
      <c r="G34" s="242"/>
      <c r="H34" s="242"/>
      <c r="I34" s="1">
        <v>27</v>
      </c>
      <c r="J34" s="61">
        <f>IF(J32&gt;J28,J32-J28,0)</f>
        <v>0</v>
      </c>
      <c r="K34" s="51">
        <f>IF(K32&gt;K28,K32-K28,0)</f>
        <v>0</v>
      </c>
    </row>
    <row r="35" spans="1:11" ht="12.75">
      <c r="A35" s="258" t="s">
        <v>160</v>
      </c>
      <c r="B35" s="269"/>
      <c r="C35" s="269"/>
      <c r="D35" s="269"/>
      <c r="E35" s="269"/>
      <c r="F35" s="269"/>
      <c r="G35" s="269"/>
      <c r="H35" s="269"/>
      <c r="I35" s="303">
        <v>0</v>
      </c>
      <c r="J35" s="303"/>
      <c r="K35" s="304"/>
    </row>
    <row r="36" spans="1:11" ht="12.75">
      <c r="A36" s="252" t="s">
        <v>174</v>
      </c>
      <c r="B36" s="253"/>
      <c r="C36" s="253"/>
      <c r="D36" s="253"/>
      <c r="E36" s="253"/>
      <c r="F36" s="253"/>
      <c r="G36" s="253"/>
      <c r="H36" s="253"/>
      <c r="I36" s="1">
        <v>28</v>
      </c>
      <c r="J36" s="5"/>
      <c r="K36" s="7"/>
    </row>
    <row r="37" spans="1:11" ht="12.75">
      <c r="A37" s="252" t="s">
        <v>29</v>
      </c>
      <c r="B37" s="253"/>
      <c r="C37" s="253"/>
      <c r="D37" s="253"/>
      <c r="E37" s="253"/>
      <c r="F37" s="253"/>
      <c r="G37" s="253"/>
      <c r="H37" s="253"/>
      <c r="I37" s="1">
        <v>29</v>
      </c>
      <c r="J37" s="5"/>
      <c r="K37" s="7"/>
    </row>
    <row r="38" spans="1:11" ht="12.75">
      <c r="A38" s="252" t="s">
        <v>30</v>
      </c>
      <c r="B38" s="253"/>
      <c r="C38" s="253"/>
      <c r="D38" s="253"/>
      <c r="E38" s="253"/>
      <c r="F38" s="253"/>
      <c r="G38" s="253"/>
      <c r="H38" s="253"/>
      <c r="I38" s="1">
        <v>30</v>
      </c>
      <c r="J38" s="5"/>
      <c r="K38" s="7"/>
    </row>
    <row r="39" spans="1:11" ht="12.75">
      <c r="A39" s="241" t="s">
        <v>49</v>
      </c>
      <c r="B39" s="242"/>
      <c r="C39" s="242"/>
      <c r="D39" s="242"/>
      <c r="E39" s="242"/>
      <c r="F39" s="242"/>
      <c r="G39" s="242"/>
      <c r="H39" s="242"/>
      <c r="I39" s="1">
        <v>31</v>
      </c>
      <c r="J39" s="61">
        <f>SUM(J36:J38)</f>
        <v>0</v>
      </c>
      <c r="K39" s="51">
        <f>SUM(K36:K38)</f>
        <v>0</v>
      </c>
    </row>
    <row r="40" spans="1:11" ht="12.75">
      <c r="A40" s="252" t="s">
        <v>31</v>
      </c>
      <c r="B40" s="253"/>
      <c r="C40" s="253"/>
      <c r="D40" s="253"/>
      <c r="E40" s="253"/>
      <c r="F40" s="253"/>
      <c r="G40" s="253"/>
      <c r="H40" s="253"/>
      <c r="I40" s="1">
        <v>32</v>
      </c>
      <c r="J40" s="5"/>
      <c r="K40" s="7"/>
    </row>
    <row r="41" spans="1:11" ht="12.75">
      <c r="A41" s="252" t="s">
        <v>32</v>
      </c>
      <c r="B41" s="253"/>
      <c r="C41" s="253"/>
      <c r="D41" s="253"/>
      <c r="E41" s="253"/>
      <c r="F41" s="253"/>
      <c r="G41" s="253"/>
      <c r="H41" s="253"/>
      <c r="I41" s="1">
        <v>33</v>
      </c>
      <c r="J41" s="5"/>
      <c r="K41" s="7"/>
    </row>
    <row r="42" spans="1:11" ht="12.75">
      <c r="A42" s="252" t="s">
        <v>33</v>
      </c>
      <c r="B42" s="253"/>
      <c r="C42" s="253"/>
      <c r="D42" s="253"/>
      <c r="E42" s="253"/>
      <c r="F42" s="253"/>
      <c r="G42" s="253"/>
      <c r="H42" s="253"/>
      <c r="I42" s="1">
        <v>34</v>
      </c>
      <c r="J42" s="5"/>
      <c r="K42" s="7"/>
    </row>
    <row r="43" spans="1:11" ht="12.75">
      <c r="A43" s="252" t="s">
        <v>34</v>
      </c>
      <c r="B43" s="253"/>
      <c r="C43" s="253"/>
      <c r="D43" s="253"/>
      <c r="E43" s="253"/>
      <c r="F43" s="253"/>
      <c r="G43" s="253"/>
      <c r="H43" s="253"/>
      <c r="I43" s="1">
        <v>35</v>
      </c>
      <c r="J43" s="5"/>
      <c r="K43" s="7"/>
    </row>
    <row r="44" spans="1:11" ht="12.75">
      <c r="A44" s="252" t="s">
        <v>35</v>
      </c>
      <c r="B44" s="253"/>
      <c r="C44" s="253"/>
      <c r="D44" s="253"/>
      <c r="E44" s="253"/>
      <c r="F44" s="253"/>
      <c r="G44" s="253"/>
      <c r="H44" s="253"/>
      <c r="I44" s="1">
        <v>36</v>
      </c>
      <c r="J44" s="5"/>
      <c r="K44" s="7"/>
    </row>
    <row r="45" spans="1:11" ht="12.75">
      <c r="A45" s="241" t="s">
        <v>148</v>
      </c>
      <c r="B45" s="242"/>
      <c r="C45" s="242"/>
      <c r="D45" s="242"/>
      <c r="E45" s="242"/>
      <c r="F45" s="242"/>
      <c r="G45" s="242"/>
      <c r="H45" s="242"/>
      <c r="I45" s="1">
        <v>37</v>
      </c>
      <c r="J45" s="61">
        <f>SUM(J40:J44)</f>
        <v>0</v>
      </c>
      <c r="K45" s="51">
        <f>SUM(K40:K44)</f>
        <v>0</v>
      </c>
    </row>
    <row r="46" spans="1:11" ht="12.75">
      <c r="A46" s="241" t="s">
        <v>162</v>
      </c>
      <c r="B46" s="242"/>
      <c r="C46" s="242"/>
      <c r="D46" s="242"/>
      <c r="E46" s="242"/>
      <c r="F46" s="242"/>
      <c r="G46" s="242"/>
      <c r="H46" s="242"/>
      <c r="I46" s="1">
        <v>38</v>
      </c>
      <c r="J46" s="61">
        <f>IF(J39&gt;J45,J39-J45,0)</f>
        <v>0</v>
      </c>
      <c r="K46" s="51">
        <f>IF(K39&gt;K45,K39-K45,0)</f>
        <v>0</v>
      </c>
    </row>
    <row r="47" spans="1:11" ht="12.75">
      <c r="A47" s="241" t="s">
        <v>163</v>
      </c>
      <c r="B47" s="242"/>
      <c r="C47" s="242"/>
      <c r="D47" s="242"/>
      <c r="E47" s="242"/>
      <c r="F47" s="242"/>
      <c r="G47" s="242"/>
      <c r="H47" s="242"/>
      <c r="I47" s="1">
        <v>39</v>
      </c>
      <c r="J47" s="61">
        <f>IF(J45&gt;J39,J45-J39,0)</f>
        <v>0</v>
      </c>
      <c r="K47" s="51">
        <f>IF(K45&gt;K39,K45-K39,0)</f>
        <v>0</v>
      </c>
    </row>
    <row r="48" spans="1:11" ht="12.75">
      <c r="A48" s="241" t="s">
        <v>149</v>
      </c>
      <c r="B48" s="242"/>
      <c r="C48" s="242"/>
      <c r="D48" s="242"/>
      <c r="E48" s="242"/>
      <c r="F48" s="242"/>
      <c r="G48" s="242"/>
      <c r="H48" s="242"/>
      <c r="I48" s="1">
        <v>40</v>
      </c>
      <c r="J48" s="61">
        <f>IF(J20-J21+J33-J34+J46-J47&gt;0,J20-J21+J33-J34+J46-J47,0)</f>
        <v>0</v>
      </c>
      <c r="K48" s="51">
        <f>IF(K20-K21+K33-K34+K46-K47&gt;0,K20-K21+K33-K34+K46-K47,0)</f>
        <v>0</v>
      </c>
    </row>
    <row r="49" spans="1:11" ht="12.75">
      <c r="A49" s="241" t="s">
        <v>15</v>
      </c>
      <c r="B49" s="242"/>
      <c r="C49" s="242"/>
      <c r="D49" s="242"/>
      <c r="E49" s="242"/>
      <c r="F49" s="242"/>
      <c r="G49" s="242"/>
      <c r="H49" s="242"/>
      <c r="I49" s="1">
        <v>41</v>
      </c>
      <c r="J49" s="61">
        <f>IF(J21-J20+J34-J33+J47-J46&gt;0,J21-J20+J34-J33+J47-J46,0)</f>
        <v>0</v>
      </c>
      <c r="K49" s="51">
        <f>IF(K21-K20+K34-K33+K47-K46&gt;0,K21-K20+K34-K33+K47-K46,0)</f>
        <v>0</v>
      </c>
    </row>
    <row r="50" spans="1:11" ht="12.75">
      <c r="A50" s="241" t="s">
        <v>161</v>
      </c>
      <c r="B50" s="242"/>
      <c r="C50" s="242"/>
      <c r="D50" s="242"/>
      <c r="E50" s="242"/>
      <c r="F50" s="242"/>
      <c r="G50" s="242"/>
      <c r="H50" s="242"/>
      <c r="I50" s="1">
        <v>42</v>
      </c>
      <c r="J50" s="5"/>
      <c r="K50" s="7"/>
    </row>
    <row r="51" spans="1:11" ht="12.75">
      <c r="A51" s="241" t="s">
        <v>175</v>
      </c>
      <c r="B51" s="242"/>
      <c r="C51" s="242"/>
      <c r="D51" s="242"/>
      <c r="E51" s="242"/>
      <c r="F51" s="242"/>
      <c r="G51" s="242"/>
      <c r="H51" s="242"/>
      <c r="I51" s="1">
        <v>43</v>
      </c>
      <c r="J51" s="5"/>
      <c r="K51" s="7"/>
    </row>
    <row r="52" spans="1:11" ht="12.75">
      <c r="A52" s="241" t="s">
        <v>176</v>
      </c>
      <c r="B52" s="242"/>
      <c r="C52" s="242"/>
      <c r="D52" s="242"/>
      <c r="E52" s="242"/>
      <c r="F52" s="242"/>
      <c r="G52" s="242"/>
      <c r="H52" s="242"/>
      <c r="I52" s="1">
        <v>44</v>
      </c>
      <c r="J52" s="5"/>
      <c r="K52" s="7"/>
    </row>
    <row r="53" spans="1:11" ht="12.75">
      <c r="A53" s="255" t="s">
        <v>177</v>
      </c>
      <c r="B53" s="256"/>
      <c r="C53" s="256"/>
      <c r="D53" s="256"/>
      <c r="E53" s="256"/>
      <c r="F53" s="256"/>
      <c r="G53" s="256"/>
      <c r="H53" s="256"/>
      <c r="I53" s="4">
        <v>45</v>
      </c>
      <c r="J53" s="62">
        <f>J50+J51-J52</f>
        <v>0</v>
      </c>
      <c r="K53" s="58">
        <f>K50+K51-K52</f>
        <v>0</v>
      </c>
    </row>
    <row r="54" spans="1:11" ht="12.75">
      <c r="A54" s="67"/>
      <c r="B54" s="68"/>
      <c r="C54" s="68"/>
      <c r="D54" s="68"/>
      <c r="E54" s="68"/>
      <c r="F54" s="68"/>
      <c r="G54" s="68"/>
      <c r="H54" s="68"/>
      <c r="I54" s="68"/>
      <c r="J54" s="68"/>
      <c r="K54" s="68"/>
    </row>
  </sheetData>
  <sheetProtection/>
  <mergeCells count="53">
    <mergeCell ref="A53:H53"/>
    <mergeCell ref="A48:H48"/>
    <mergeCell ref="A49:H49"/>
    <mergeCell ref="A50:H50"/>
    <mergeCell ref="A51:H51"/>
    <mergeCell ref="A45:H45"/>
    <mergeCell ref="A46:H46"/>
    <mergeCell ref="A47:H47"/>
    <mergeCell ref="A52:H52"/>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A24" sqref="A24:J24"/>
    </sheetView>
  </sheetViews>
  <sheetFormatPr defaultColWidth="9.140625" defaultRowHeight="12.75"/>
  <cols>
    <col min="1" max="4" width="9.140625" style="73" customWidth="1"/>
    <col min="5" max="5" width="10.140625" style="73" bestFit="1" customWidth="1"/>
    <col min="6" max="10" width="9.140625" style="73" customWidth="1"/>
    <col min="11" max="11" width="9.57421875" style="73" bestFit="1" customWidth="1"/>
    <col min="12" max="12" width="11.421875" style="73" bestFit="1" customWidth="1"/>
    <col min="13" max="16384" width="9.140625" style="73" customWidth="1"/>
  </cols>
  <sheetData>
    <row r="1" spans="1:12" ht="12.75">
      <c r="A1" s="318" t="s">
        <v>281</v>
      </c>
      <c r="B1" s="319"/>
      <c r="C1" s="319"/>
      <c r="D1" s="319"/>
      <c r="E1" s="319"/>
      <c r="F1" s="319"/>
      <c r="G1" s="319"/>
      <c r="H1" s="319"/>
      <c r="I1" s="319"/>
      <c r="J1" s="319"/>
      <c r="K1" s="319"/>
      <c r="L1" s="72"/>
    </row>
    <row r="2" spans="1:12" ht="15.75">
      <c r="A2" s="40"/>
      <c r="B2" s="71"/>
      <c r="C2" s="328" t="s">
        <v>282</v>
      </c>
      <c r="D2" s="328"/>
      <c r="E2" s="123" t="s">
        <v>323</v>
      </c>
      <c r="F2" s="41" t="s">
        <v>250</v>
      </c>
      <c r="G2" s="329" t="s">
        <v>324</v>
      </c>
      <c r="H2" s="330"/>
      <c r="I2" s="71"/>
      <c r="J2" s="71"/>
      <c r="K2" s="71"/>
      <c r="L2" s="74"/>
    </row>
    <row r="3" spans="1:11" ht="23.25">
      <c r="A3" s="331" t="s">
        <v>59</v>
      </c>
      <c r="B3" s="331"/>
      <c r="C3" s="331"/>
      <c r="D3" s="331"/>
      <c r="E3" s="331"/>
      <c r="F3" s="331"/>
      <c r="G3" s="331"/>
      <c r="H3" s="331"/>
      <c r="I3" s="76" t="s">
        <v>305</v>
      </c>
      <c r="J3" s="77" t="s">
        <v>150</v>
      </c>
      <c r="K3" s="77" t="s">
        <v>151</v>
      </c>
    </row>
    <row r="4" spans="1:11" ht="12.75">
      <c r="A4" s="332">
        <v>1</v>
      </c>
      <c r="B4" s="332"/>
      <c r="C4" s="332"/>
      <c r="D4" s="332"/>
      <c r="E4" s="332"/>
      <c r="F4" s="332"/>
      <c r="G4" s="332"/>
      <c r="H4" s="332"/>
      <c r="I4" s="79">
        <v>2</v>
      </c>
      <c r="J4" s="78" t="s">
        <v>283</v>
      </c>
      <c r="K4" s="78" t="s">
        <v>284</v>
      </c>
    </row>
    <row r="5" spans="1:11" ht="12.75">
      <c r="A5" s="320" t="s">
        <v>285</v>
      </c>
      <c r="B5" s="321"/>
      <c r="C5" s="321"/>
      <c r="D5" s="321"/>
      <c r="E5" s="321"/>
      <c r="F5" s="321"/>
      <c r="G5" s="321"/>
      <c r="H5" s="321"/>
      <c r="I5" s="42">
        <v>1</v>
      </c>
      <c r="J5" s="6">
        <v>60000000</v>
      </c>
      <c r="K5" s="43">
        <v>60000000</v>
      </c>
    </row>
    <row r="6" spans="1:11" ht="12.75">
      <c r="A6" s="320" t="s">
        <v>286</v>
      </c>
      <c r="B6" s="321"/>
      <c r="C6" s="321"/>
      <c r="D6" s="321"/>
      <c r="E6" s="321"/>
      <c r="F6" s="321"/>
      <c r="G6" s="321"/>
      <c r="H6" s="321"/>
      <c r="I6" s="42">
        <v>2</v>
      </c>
      <c r="J6" s="7">
        <v>37089626</v>
      </c>
      <c r="K6" s="44">
        <v>37089626</v>
      </c>
    </row>
    <row r="7" spans="1:11" ht="12.75">
      <c r="A7" s="320" t="s">
        <v>287</v>
      </c>
      <c r="B7" s="321"/>
      <c r="C7" s="321"/>
      <c r="D7" s="321"/>
      <c r="E7" s="321"/>
      <c r="F7" s="321"/>
      <c r="G7" s="321"/>
      <c r="H7" s="321"/>
      <c r="I7" s="42">
        <v>3</v>
      </c>
      <c r="J7" s="7">
        <f>3000000+15000000+43052907-1</f>
        <v>61052906</v>
      </c>
      <c r="K7" s="44">
        <v>59039679</v>
      </c>
    </row>
    <row r="8" spans="1:11" ht="12.75">
      <c r="A8" s="320" t="s">
        <v>288</v>
      </c>
      <c r="B8" s="321"/>
      <c r="C8" s="321"/>
      <c r="D8" s="321"/>
      <c r="E8" s="321"/>
      <c r="F8" s="321"/>
      <c r="G8" s="321"/>
      <c r="H8" s="321"/>
      <c r="I8" s="42">
        <v>4</v>
      </c>
      <c r="J8" s="7">
        <v>160403008</v>
      </c>
      <c r="K8" s="44">
        <v>183210001</v>
      </c>
    </row>
    <row r="9" spans="1:11" ht="12.75">
      <c r="A9" s="320" t="s">
        <v>289</v>
      </c>
      <c r="B9" s="321"/>
      <c r="C9" s="321"/>
      <c r="D9" s="321"/>
      <c r="E9" s="321"/>
      <c r="F9" s="321"/>
      <c r="G9" s="321"/>
      <c r="H9" s="321"/>
      <c r="I9" s="42">
        <v>5</v>
      </c>
      <c r="J9" s="7">
        <v>35032284</v>
      </c>
      <c r="K9" s="44">
        <f>RDG!L49</f>
        <v>42582682</v>
      </c>
    </row>
    <row r="10" spans="1:11" ht="12.75">
      <c r="A10" s="320" t="s">
        <v>290</v>
      </c>
      <c r="B10" s="321"/>
      <c r="C10" s="321"/>
      <c r="D10" s="321"/>
      <c r="E10" s="321"/>
      <c r="F10" s="321"/>
      <c r="G10" s="321"/>
      <c r="H10" s="321"/>
      <c r="I10" s="42">
        <v>6</v>
      </c>
      <c r="J10" s="7">
        <v>1240150</v>
      </c>
      <c r="K10" s="44">
        <v>538065</v>
      </c>
    </row>
    <row r="11" spans="1:11" ht="12.75">
      <c r="A11" s="320" t="s">
        <v>291</v>
      </c>
      <c r="B11" s="321"/>
      <c r="C11" s="321"/>
      <c r="D11" s="321"/>
      <c r="E11" s="321"/>
      <c r="F11" s="321"/>
      <c r="G11" s="321"/>
      <c r="H11" s="321"/>
      <c r="I11" s="42">
        <v>7</v>
      </c>
      <c r="J11" s="7"/>
      <c r="K11" s="44"/>
    </row>
    <row r="12" spans="1:11" ht="12.75">
      <c r="A12" s="320" t="s">
        <v>292</v>
      </c>
      <c r="B12" s="321"/>
      <c r="C12" s="321"/>
      <c r="D12" s="321"/>
      <c r="E12" s="321"/>
      <c r="F12" s="321"/>
      <c r="G12" s="321"/>
      <c r="H12" s="321"/>
      <c r="I12" s="42">
        <v>8</v>
      </c>
      <c r="J12" s="7"/>
      <c r="K12" s="44"/>
    </row>
    <row r="13" spans="1:11" ht="12.75">
      <c r="A13" s="320" t="s">
        <v>293</v>
      </c>
      <c r="B13" s="321"/>
      <c r="C13" s="321"/>
      <c r="D13" s="321"/>
      <c r="E13" s="321"/>
      <c r="F13" s="321"/>
      <c r="G13" s="321"/>
      <c r="H13" s="321"/>
      <c r="I13" s="42">
        <v>9</v>
      </c>
      <c r="J13" s="7"/>
      <c r="K13" s="44"/>
    </row>
    <row r="14" spans="1:12" ht="12.75">
      <c r="A14" s="322" t="s">
        <v>294</v>
      </c>
      <c r="B14" s="323"/>
      <c r="C14" s="323"/>
      <c r="D14" s="323"/>
      <c r="E14" s="323"/>
      <c r="F14" s="323"/>
      <c r="G14" s="323"/>
      <c r="H14" s="323"/>
      <c r="I14" s="42">
        <v>10</v>
      </c>
      <c r="J14" s="136">
        <f>SUM(J5:J13)</f>
        <v>354817974</v>
      </c>
      <c r="K14" s="136">
        <f>SUM(K5:K13)</f>
        <v>382460053</v>
      </c>
      <c r="L14" s="171"/>
    </row>
    <row r="15" spans="1:11" ht="12.75">
      <c r="A15" s="320" t="s">
        <v>295</v>
      </c>
      <c r="B15" s="321"/>
      <c r="C15" s="321"/>
      <c r="D15" s="321"/>
      <c r="E15" s="321"/>
      <c r="F15" s="321"/>
      <c r="G15" s="321"/>
      <c r="H15" s="321"/>
      <c r="I15" s="42">
        <v>11</v>
      </c>
      <c r="J15" s="44"/>
      <c r="K15" s="44"/>
    </row>
    <row r="16" spans="1:11" ht="12.75">
      <c r="A16" s="320" t="s">
        <v>296</v>
      </c>
      <c r="B16" s="321"/>
      <c r="C16" s="321"/>
      <c r="D16" s="321"/>
      <c r="E16" s="321"/>
      <c r="F16" s="321"/>
      <c r="G16" s="321"/>
      <c r="H16" s="321"/>
      <c r="I16" s="42">
        <v>12</v>
      </c>
      <c r="J16" s="44"/>
      <c r="K16" s="44"/>
    </row>
    <row r="17" spans="1:11" ht="12.75">
      <c r="A17" s="320" t="s">
        <v>297</v>
      </c>
      <c r="B17" s="321"/>
      <c r="C17" s="321"/>
      <c r="D17" s="321"/>
      <c r="E17" s="321"/>
      <c r="F17" s="321"/>
      <c r="G17" s="321"/>
      <c r="H17" s="321"/>
      <c r="I17" s="42">
        <v>13</v>
      </c>
      <c r="J17" s="44"/>
      <c r="K17" s="44"/>
    </row>
    <row r="18" spans="1:11" ht="12.75">
      <c r="A18" s="320" t="s">
        <v>298</v>
      </c>
      <c r="B18" s="321"/>
      <c r="C18" s="321"/>
      <c r="D18" s="321"/>
      <c r="E18" s="321"/>
      <c r="F18" s="321"/>
      <c r="G18" s="321"/>
      <c r="H18" s="321"/>
      <c r="I18" s="42">
        <v>14</v>
      </c>
      <c r="J18" s="44"/>
      <c r="K18" s="44"/>
    </row>
    <row r="19" spans="1:11" ht="12.75">
      <c r="A19" s="320" t="s">
        <v>299</v>
      </c>
      <c r="B19" s="321"/>
      <c r="C19" s="321"/>
      <c r="D19" s="321"/>
      <c r="E19" s="321"/>
      <c r="F19" s="321"/>
      <c r="G19" s="321"/>
      <c r="H19" s="321"/>
      <c r="I19" s="42">
        <v>15</v>
      </c>
      <c r="J19" s="44"/>
      <c r="K19" s="44"/>
    </row>
    <row r="20" spans="1:11" ht="12.75">
      <c r="A20" s="320" t="s">
        <v>300</v>
      </c>
      <c r="B20" s="321"/>
      <c r="C20" s="321"/>
      <c r="D20" s="321"/>
      <c r="E20" s="321"/>
      <c r="F20" s="321"/>
      <c r="G20" s="321"/>
      <c r="H20" s="321"/>
      <c r="I20" s="42">
        <v>16</v>
      </c>
      <c r="J20" s="44"/>
      <c r="K20" s="44"/>
    </row>
    <row r="21" spans="1:11" ht="12.75">
      <c r="A21" s="322" t="s">
        <v>301</v>
      </c>
      <c r="B21" s="323"/>
      <c r="C21" s="323"/>
      <c r="D21" s="323"/>
      <c r="E21" s="323"/>
      <c r="F21" s="323"/>
      <c r="G21" s="323"/>
      <c r="H21" s="323"/>
      <c r="I21" s="42">
        <v>17</v>
      </c>
      <c r="J21" s="75">
        <f>SUM(J15:J20)</f>
        <v>0</v>
      </c>
      <c r="K21" s="75">
        <f>SUM(K15:K20)</f>
        <v>0</v>
      </c>
    </row>
    <row r="22" spans="1:11" ht="12.75">
      <c r="A22" s="324"/>
      <c r="B22" s="325"/>
      <c r="C22" s="325"/>
      <c r="D22" s="325"/>
      <c r="E22" s="325"/>
      <c r="F22" s="325"/>
      <c r="G22" s="325"/>
      <c r="H22" s="325"/>
      <c r="I22" s="326"/>
      <c r="J22" s="326"/>
      <c r="K22" s="327"/>
    </row>
    <row r="23" spans="1:11" ht="12.75">
      <c r="A23" s="312" t="s">
        <v>302</v>
      </c>
      <c r="B23" s="313"/>
      <c r="C23" s="313"/>
      <c r="D23" s="313"/>
      <c r="E23" s="313"/>
      <c r="F23" s="313"/>
      <c r="G23" s="313"/>
      <c r="H23" s="313"/>
      <c r="I23" s="45">
        <v>18</v>
      </c>
      <c r="J23" s="43"/>
      <c r="K23" s="43"/>
    </row>
    <row r="24" spans="1:11" ht="17.25" customHeight="1">
      <c r="A24" s="314" t="s">
        <v>303</v>
      </c>
      <c r="B24" s="315"/>
      <c r="C24" s="315"/>
      <c r="D24" s="315"/>
      <c r="E24" s="315"/>
      <c r="F24" s="315"/>
      <c r="G24" s="315"/>
      <c r="H24" s="315"/>
      <c r="I24" s="46">
        <v>19</v>
      </c>
      <c r="J24" s="75"/>
      <c r="K24" s="75"/>
    </row>
    <row r="25" spans="1:11" ht="30" customHeight="1">
      <c r="A25" s="316" t="s">
        <v>304</v>
      </c>
      <c r="B25" s="317"/>
      <c r="C25" s="317"/>
      <c r="D25" s="317"/>
      <c r="E25" s="317"/>
      <c r="F25" s="317"/>
      <c r="G25" s="317"/>
      <c r="H25" s="317"/>
      <c r="I25" s="317"/>
      <c r="J25" s="317"/>
      <c r="K25" s="317"/>
    </row>
  </sheetData>
  <sheetProtection/>
  <protectedRanges>
    <protectedRange sqref="E2" name="Range1_1"/>
    <protectedRange sqref="G2:H2" name="Range1"/>
  </protectedRanges>
  <mergeCells count="26">
    <mergeCell ref="C2:D2"/>
    <mergeCell ref="G2:H2"/>
    <mergeCell ref="A3:H3"/>
    <mergeCell ref="A4:H4"/>
    <mergeCell ref="A5:H5"/>
    <mergeCell ref="A6:H6"/>
    <mergeCell ref="A7:H7"/>
    <mergeCell ref="A8:H8"/>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3">
    <dataValidation allowBlank="1" sqref="A1:I65536 K1:IV65536 J1:J4 J15:J65536"/>
    <dataValidation type="whole" operator="greaterThanOrEqual" allowBlank="1" showInputMessage="1" showErrorMessage="1" errorTitle="Pogrešan unos" error="Mogu se unijeti samo cjelobrojne pozitivne vrijednosti." sqref="J14">
      <formula1>0</formula1>
    </dataValidation>
    <dataValidation type="whole" operator="notEqual" allowBlank="1" showInputMessage="1" showErrorMessage="1" errorTitle="Pogrešan unos" error="Mogu se unijeti samo cjelobrojne vrijednosti." sqref="J5:J13">
      <formula1>999999999999</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6" r:id="rId1"/>
</worksheet>
</file>

<file path=xl/worksheets/sheet7.xml><?xml version="1.0" encoding="utf-8"?>
<worksheet xmlns="http://schemas.openxmlformats.org/spreadsheetml/2006/main" xmlns:r="http://schemas.openxmlformats.org/officeDocument/2006/relationships">
  <dimension ref="A1:O40"/>
  <sheetViews>
    <sheetView view="pageBreakPreview" zoomScale="130" zoomScaleSheetLayoutView="130" zoomScalePageLayoutView="0" workbookViewId="0" topLeftCell="A1">
      <selection activeCell="A24" sqref="A24:J24"/>
    </sheetView>
  </sheetViews>
  <sheetFormatPr defaultColWidth="9.140625" defaultRowHeight="12.75"/>
  <cols>
    <col min="11" max="11" width="16.57421875" style="0" bestFit="1" customWidth="1"/>
  </cols>
  <sheetData>
    <row r="1" spans="1:10" ht="12.75">
      <c r="A1" s="39"/>
      <c r="B1" s="39"/>
      <c r="C1" s="39"/>
      <c r="D1" s="39"/>
      <c r="E1" s="39"/>
      <c r="F1" s="39"/>
      <c r="G1" s="39"/>
      <c r="H1" s="39"/>
      <c r="I1" s="39"/>
      <c r="J1" s="39"/>
    </row>
    <row r="2" spans="1:10" ht="15.75">
      <c r="A2" s="337" t="s">
        <v>280</v>
      </c>
      <c r="B2" s="337"/>
      <c r="C2" s="337"/>
      <c r="D2" s="337"/>
      <c r="E2" s="337"/>
      <c r="F2" s="337"/>
      <c r="G2" s="337"/>
      <c r="H2" s="337"/>
      <c r="I2" s="337"/>
      <c r="J2" s="337"/>
    </row>
    <row r="3" spans="1:10" ht="12.75">
      <c r="A3" s="39"/>
      <c r="B3" s="39"/>
      <c r="C3" s="39"/>
      <c r="D3" s="39"/>
      <c r="E3" s="39"/>
      <c r="F3" s="39"/>
      <c r="G3" s="39"/>
      <c r="H3" s="39"/>
      <c r="I3" s="39"/>
      <c r="J3" s="39"/>
    </row>
    <row r="4" spans="1:10" ht="12.75" customHeight="1">
      <c r="A4" s="338" t="s">
        <v>316</v>
      </c>
      <c r="B4" s="338"/>
      <c r="C4" s="338"/>
      <c r="D4" s="338"/>
      <c r="E4" s="338"/>
      <c r="F4" s="338"/>
      <c r="G4" s="338"/>
      <c r="H4" s="338"/>
      <c r="I4" s="338"/>
      <c r="J4" s="338"/>
    </row>
    <row r="5" spans="1:10" ht="12.75" customHeight="1">
      <c r="A5" s="338"/>
      <c r="B5" s="338"/>
      <c r="C5" s="338"/>
      <c r="D5" s="338"/>
      <c r="E5" s="338"/>
      <c r="F5" s="338"/>
      <c r="G5" s="338"/>
      <c r="H5" s="338"/>
      <c r="I5" s="338"/>
      <c r="J5" s="338"/>
    </row>
    <row r="6" spans="1:10" ht="12.75" customHeight="1">
      <c r="A6" s="338"/>
      <c r="B6" s="338"/>
      <c r="C6" s="338"/>
      <c r="D6" s="338"/>
      <c r="E6" s="338"/>
      <c r="F6" s="338"/>
      <c r="G6" s="338"/>
      <c r="H6" s="338"/>
      <c r="I6" s="338"/>
      <c r="J6" s="338"/>
    </row>
    <row r="7" spans="1:10" ht="12.75" customHeight="1">
      <c r="A7" s="338"/>
      <c r="B7" s="338"/>
      <c r="C7" s="338"/>
      <c r="D7" s="338"/>
      <c r="E7" s="338"/>
      <c r="F7" s="338"/>
      <c r="G7" s="338"/>
      <c r="H7" s="338"/>
      <c r="I7" s="338"/>
      <c r="J7" s="338"/>
    </row>
    <row r="8" spans="1:10" ht="12.75" customHeight="1">
      <c r="A8" s="338"/>
      <c r="B8" s="338"/>
      <c r="C8" s="338"/>
      <c r="D8" s="338"/>
      <c r="E8" s="338"/>
      <c r="F8" s="338"/>
      <c r="G8" s="338"/>
      <c r="H8" s="338"/>
      <c r="I8" s="338"/>
      <c r="J8" s="338"/>
    </row>
    <row r="9" spans="1:10" ht="12.75" customHeight="1">
      <c r="A9" s="338"/>
      <c r="B9" s="338"/>
      <c r="C9" s="338"/>
      <c r="D9" s="338"/>
      <c r="E9" s="338"/>
      <c r="F9" s="338"/>
      <c r="G9" s="338"/>
      <c r="H9" s="338"/>
      <c r="I9" s="338"/>
      <c r="J9" s="338"/>
    </row>
    <row r="10" spans="1:10" ht="12.75" customHeight="1">
      <c r="A10" s="338"/>
      <c r="B10" s="338"/>
      <c r="C10" s="338"/>
      <c r="D10" s="338"/>
      <c r="E10" s="338"/>
      <c r="F10" s="338"/>
      <c r="G10" s="338"/>
      <c r="H10" s="338"/>
      <c r="I10" s="338"/>
      <c r="J10" s="338"/>
    </row>
    <row r="11" spans="1:15" ht="12.75">
      <c r="A11" s="124" t="s">
        <v>344</v>
      </c>
      <c r="B11" s="124"/>
      <c r="C11" s="124"/>
      <c r="D11" s="124"/>
      <c r="E11" s="124"/>
      <c r="F11" s="124"/>
      <c r="G11" s="124"/>
      <c r="H11" s="124"/>
      <c r="I11" s="124"/>
      <c r="J11" s="124"/>
      <c r="K11" s="125"/>
      <c r="L11" s="125"/>
      <c r="M11" s="125"/>
      <c r="N11" s="125"/>
      <c r="O11" s="126"/>
    </row>
    <row r="12" spans="1:15" ht="12.75">
      <c r="A12" s="124"/>
      <c r="B12" s="124"/>
      <c r="C12" s="124"/>
      <c r="D12" s="124"/>
      <c r="E12" s="124"/>
      <c r="F12" s="124"/>
      <c r="G12" s="124"/>
      <c r="H12" s="124"/>
      <c r="I12" s="124"/>
      <c r="J12" s="124"/>
      <c r="K12" s="125"/>
      <c r="L12" s="125"/>
      <c r="M12" s="125"/>
      <c r="N12" s="125"/>
      <c r="O12" s="126"/>
    </row>
    <row r="13" spans="1:15" ht="12.75">
      <c r="A13" s="127" t="s">
        <v>345</v>
      </c>
      <c r="B13" s="128"/>
      <c r="C13" s="129"/>
      <c r="D13" s="129"/>
      <c r="E13" s="128"/>
      <c r="F13" s="130"/>
      <c r="G13" s="130"/>
      <c r="H13" s="130"/>
      <c r="I13" s="130"/>
      <c r="J13" s="130"/>
      <c r="K13" s="125"/>
      <c r="L13" s="125"/>
      <c r="M13" s="125"/>
      <c r="N13" s="125"/>
      <c r="O13" s="126"/>
    </row>
    <row r="14" spans="1:15" ht="12.75">
      <c r="A14" s="335" t="s">
        <v>346</v>
      </c>
      <c r="B14" s="335"/>
      <c r="C14" s="335"/>
      <c r="D14" s="335"/>
      <c r="E14" s="335"/>
      <c r="F14" s="335"/>
      <c r="G14" s="335"/>
      <c r="H14" s="335"/>
      <c r="I14" s="335"/>
      <c r="J14" s="335"/>
      <c r="K14" s="125"/>
      <c r="L14" s="125"/>
      <c r="M14" s="125"/>
      <c r="N14" s="125"/>
      <c r="O14" s="126"/>
    </row>
    <row r="15" spans="1:15" ht="12.75">
      <c r="A15" s="127" t="s">
        <v>347</v>
      </c>
      <c r="B15" s="128"/>
      <c r="C15" s="128"/>
      <c r="D15" s="128"/>
      <c r="E15" s="128"/>
      <c r="F15" s="130"/>
      <c r="G15" s="130"/>
      <c r="H15" s="130"/>
      <c r="I15" s="130"/>
      <c r="J15" s="130"/>
      <c r="K15" s="125"/>
      <c r="L15" s="125"/>
      <c r="M15" s="125"/>
      <c r="N15" s="125"/>
      <c r="O15" s="126"/>
    </row>
    <row r="16" spans="1:15" ht="12.75">
      <c r="A16" s="335" t="s">
        <v>348</v>
      </c>
      <c r="B16" s="336"/>
      <c r="C16" s="336"/>
      <c r="D16" s="336"/>
      <c r="E16" s="336"/>
      <c r="F16" s="336"/>
      <c r="G16" s="336"/>
      <c r="H16" s="336"/>
      <c r="I16" s="336"/>
      <c r="J16" s="336"/>
      <c r="K16" s="125"/>
      <c r="L16" s="125"/>
      <c r="M16" s="125"/>
      <c r="N16" s="125"/>
      <c r="O16" s="126"/>
    </row>
    <row r="17" spans="1:15" ht="12.75">
      <c r="A17" s="127" t="s">
        <v>349</v>
      </c>
      <c r="B17" s="131"/>
      <c r="C17" s="131"/>
      <c r="D17" s="131"/>
      <c r="E17" s="131"/>
      <c r="F17" s="130"/>
      <c r="G17" s="130"/>
      <c r="H17" s="130"/>
      <c r="I17" s="130"/>
      <c r="J17" s="130"/>
      <c r="K17" s="125"/>
      <c r="L17" s="125"/>
      <c r="M17" s="125"/>
      <c r="N17" s="125"/>
      <c r="O17" s="126"/>
    </row>
    <row r="18" spans="1:15" ht="12.75">
      <c r="A18" s="335" t="s">
        <v>350</v>
      </c>
      <c r="B18" s="336"/>
      <c r="C18" s="336"/>
      <c r="D18" s="336"/>
      <c r="E18" s="336"/>
      <c r="F18" s="336"/>
      <c r="G18" s="336"/>
      <c r="H18" s="336"/>
      <c r="I18" s="336"/>
      <c r="J18" s="336"/>
      <c r="K18" s="125"/>
      <c r="L18" s="125"/>
      <c r="M18" s="125"/>
      <c r="N18" s="125"/>
      <c r="O18" s="126"/>
    </row>
    <row r="19" spans="1:15" ht="12.75">
      <c r="A19" s="127" t="s">
        <v>351</v>
      </c>
      <c r="B19" s="128"/>
      <c r="C19" s="128"/>
      <c r="D19" s="128"/>
      <c r="E19" s="128"/>
      <c r="F19" s="130"/>
      <c r="G19" s="130"/>
      <c r="H19" s="130"/>
      <c r="I19" s="130"/>
      <c r="J19" s="130"/>
      <c r="K19" s="125"/>
      <c r="L19" s="125"/>
      <c r="M19" s="125"/>
      <c r="N19" s="125"/>
      <c r="O19" s="126"/>
    </row>
    <row r="20" spans="1:15" ht="17.25" customHeight="1">
      <c r="A20" s="335" t="s">
        <v>350</v>
      </c>
      <c r="B20" s="336"/>
      <c r="C20" s="336"/>
      <c r="D20" s="336"/>
      <c r="E20" s="336"/>
      <c r="F20" s="336"/>
      <c r="G20" s="336"/>
      <c r="H20" s="336"/>
      <c r="I20" s="336"/>
      <c r="J20" s="336"/>
      <c r="K20" s="125"/>
      <c r="L20" s="125"/>
      <c r="M20" s="125"/>
      <c r="N20" s="125"/>
      <c r="O20" s="126"/>
    </row>
    <row r="21" spans="1:15" ht="12.75">
      <c r="A21" s="129" t="s">
        <v>352</v>
      </c>
      <c r="B21" s="128"/>
      <c r="C21" s="128"/>
      <c r="D21" s="128"/>
      <c r="E21" s="128"/>
      <c r="F21" s="130"/>
      <c r="G21" s="130"/>
      <c r="H21" s="130"/>
      <c r="I21" s="130"/>
      <c r="J21" s="130"/>
      <c r="K21" s="125"/>
      <c r="L21" s="125"/>
      <c r="M21" s="125"/>
      <c r="N21" s="125"/>
      <c r="O21" s="126"/>
    </row>
    <row r="22" spans="1:15" ht="75" customHeight="1">
      <c r="A22" s="335" t="s">
        <v>353</v>
      </c>
      <c r="B22" s="336"/>
      <c r="C22" s="336"/>
      <c r="D22" s="336"/>
      <c r="E22" s="336"/>
      <c r="F22" s="336"/>
      <c r="G22" s="336"/>
      <c r="H22" s="336"/>
      <c r="I22" s="336"/>
      <c r="J22" s="336"/>
      <c r="K22" s="125"/>
      <c r="L22" s="125"/>
      <c r="M22" s="125"/>
      <c r="N22" s="125"/>
      <c r="O22" s="126"/>
    </row>
    <row r="23" spans="1:15" ht="12.75">
      <c r="A23" s="127" t="s">
        <v>354</v>
      </c>
      <c r="B23" s="131"/>
      <c r="C23" s="131"/>
      <c r="D23" s="131"/>
      <c r="E23" s="131"/>
      <c r="F23" s="130"/>
      <c r="G23" s="130"/>
      <c r="H23" s="130"/>
      <c r="I23" s="130"/>
      <c r="J23" s="130"/>
      <c r="K23" s="125"/>
      <c r="L23" s="125"/>
      <c r="M23" s="125"/>
      <c r="N23" s="125"/>
      <c r="O23" s="126"/>
    </row>
    <row r="24" spans="1:15" ht="33.75" customHeight="1">
      <c r="A24" s="333" t="s">
        <v>369</v>
      </c>
      <c r="B24" s="334"/>
      <c r="C24" s="334"/>
      <c r="D24" s="334"/>
      <c r="E24" s="334"/>
      <c r="F24" s="334"/>
      <c r="G24" s="334"/>
      <c r="H24" s="334"/>
      <c r="I24" s="334"/>
      <c r="J24" s="334"/>
      <c r="K24" s="125"/>
      <c r="L24" s="125"/>
      <c r="M24" s="125"/>
      <c r="N24" s="125"/>
      <c r="O24" s="126"/>
    </row>
    <row r="25" spans="1:15" ht="12.75">
      <c r="A25" s="127" t="s">
        <v>355</v>
      </c>
      <c r="B25" s="131"/>
      <c r="C25" s="131"/>
      <c r="D25" s="131"/>
      <c r="E25" s="131"/>
      <c r="F25" s="130"/>
      <c r="G25" s="130"/>
      <c r="H25" s="130"/>
      <c r="I25" s="130"/>
      <c r="J25" s="130"/>
      <c r="K25" s="125"/>
      <c r="L25" s="125"/>
      <c r="M25" s="125"/>
      <c r="N25" s="125"/>
      <c r="O25" s="126"/>
    </row>
    <row r="26" spans="1:15" ht="30" customHeight="1">
      <c r="A26" s="335" t="s">
        <v>356</v>
      </c>
      <c r="B26" s="336"/>
      <c r="C26" s="336"/>
      <c r="D26" s="336"/>
      <c r="E26" s="336"/>
      <c r="F26" s="336"/>
      <c r="G26" s="336"/>
      <c r="H26" s="336"/>
      <c r="I26" s="336"/>
      <c r="J26" s="336"/>
      <c r="K26" s="125"/>
      <c r="L26" s="125"/>
      <c r="M26" s="125"/>
      <c r="N26" s="125"/>
      <c r="O26" s="126"/>
    </row>
    <row r="27" spans="1:15" ht="12.75">
      <c r="A27" s="127" t="s">
        <v>357</v>
      </c>
      <c r="B27" s="131"/>
      <c r="C27" s="131"/>
      <c r="D27" s="131"/>
      <c r="E27" s="131"/>
      <c r="F27" s="130"/>
      <c r="G27" s="130"/>
      <c r="H27" s="130"/>
      <c r="I27" s="130"/>
      <c r="J27" s="130"/>
      <c r="K27" s="125"/>
      <c r="L27" s="125"/>
      <c r="M27" s="125"/>
      <c r="N27" s="125"/>
      <c r="O27" s="126"/>
    </row>
    <row r="28" spans="1:15" ht="65.25" customHeight="1">
      <c r="A28" s="335" t="s">
        <v>358</v>
      </c>
      <c r="B28" s="336"/>
      <c r="C28" s="336"/>
      <c r="D28" s="336"/>
      <c r="E28" s="336"/>
      <c r="F28" s="336"/>
      <c r="G28" s="336"/>
      <c r="H28" s="336"/>
      <c r="I28" s="336"/>
      <c r="J28" s="336"/>
      <c r="K28" s="125"/>
      <c r="L28" s="125"/>
      <c r="M28" s="125"/>
      <c r="N28" s="125"/>
      <c r="O28" s="126"/>
    </row>
    <row r="29" spans="1:15" ht="12.75">
      <c r="A29" s="127" t="s">
        <v>359</v>
      </c>
      <c r="B29" s="131"/>
      <c r="C29" s="131"/>
      <c r="D29" s="131"/>
      <c r="E29" s="131"/>
      <c r="F29" s="130"/>
      <c r="G29" s="130"/>
      <c r="H29" s="130"/>
      <c r="I29" s="130"/>
      <c r="J29" s="130"/>
      <c r="K29" s="125"/>
      <c r="L29" s="125"/>
      <c r="M29" s="125"/>
      <c r="N29" s="125"/>
      <c r="O29" s="126"/>
    </row>
    <row r="30" spans="1:15" ht="42" customHeight="1">
      <c r="A30" s="333" t="s">
        <v>370</v>
      </c>
      <c r="B30" s="334"/>
      <c r="C30" s="334"/>
      <c r="D30" s="334"/>
      <c r="E30" s="334"/>
      <c r="F30" s="334"/>
      <c r="G30" s="334"/>
      <c r="H30" s="334"/>
      <c r="I30" s="334"/>
      <c r="J30" s="334"/>
      <c r="K30" s="170"/>
      <c r="L30" s="125"/>
      <c r="M30" s="125"/>
      <c r="N30" s="125"/>
      <c r="O30" s="126"/>
    </row>
    <row r="31" spans="1:15" ht="12.75">
      <c r="A31" s="132" t="s">
        <v>360</v>
      </c>
      <c r="B31" s="133"/>
      <c r="C31" s="133"/>
      <c r="D31" s="133"/>
      <c r="E31" s="133"/>
      <c r="F31" s="134"/>
      <c r="G31" s="134"/>
      <c r="H31" s="134"/>
      <c r="I31" s="134"/>
      <c r="J31" s="134"/>
      <c r="K31" s="125"/>
      <c r="L31" s="125"/>
      <c r="M31" s="125"/>
      <c r="N31" s="125"/>
      <c r="O31" s="126"/>
    </row>
    <row r="32" spans="1:15" ht="49.5" customHeight="1">
      <c r="A32" s="333" t="s">
        <v>371</v>
      </c>
      <c r="B32" s="334"/>
      <c r="C32" s="334"/>
      <c r="D32" s="334"/>
      <c r="E32" s="334"/>
      <c r="F32" s="334"/>
      <c r="G32" s="334"/>
      <c r="H32" s="334"/>
      <c r="I32" s="334"/>
      <c r="J32" s="334"/>
      <c r="K32" s="125"/>
      <c r="L32" s="125"/>
      <c r="M32" s="125"/>
      <c r="N32" s="125"/>
      <c r="O32" s="126"/>
    </row>
    <row r="33" spans="1:15" ht="12.75">
      <c r="A33" s="127" t="s">
        <v>361</v>
      </c>
      <c r="B33" s="131"/>
      <c r="C33" s="131"/>
      <c r="D33" s="131"/>
      <c r="E33" s="131"/>
      <c r="F33" s="130"/>
      <c r="G33" s="130"/>
      <c r="H33" s="130"/>
      <c r="I33" s="130"/>
      <c r="J33" s="130"/>
      <c r="K33" s="125"/>
      <c r="L33" s="125"/>
      <c r="M33" s="125"/>
      <c r="N33" s="125"/>
      <c r="O33" s="126"/>
    </row>
    <row r="34" spans="1:15" ht="35.25" customHeight="1">
      <c r="A34" s="335" t="s">
        <v>362</v>
      </c>
      <c r="B34" s="336"/>
      <c r="C34" s="336"/>
      <c r="D34" s="336"/>
      <c r="E34" s="336"/>
      <c r="F34" s="336"/>
      <c r="G34" s="336"/>
      <c r="H34" s="336"/>
      <c r="I34" s="336"/>
      <c r="J34" s="336"/>
      <c r="K34" s="125"/>
      <c r="L34" s="125"/>
      <c r="M34" s="125"/>
      <c r="N34" s="125"/>
      <c r="O34" s="126"/>
    </row>
    <row r="35" spans="1:15" ht="12.75">
      <c r="A35" s="127" t="s">
        <v>363</v>
      </c>
      <c r="B35" s="131"/>
      <c r="C35" s="131"/>
      <c r="D35" s="131"/>
      <c r="E35" s="131"/>
      <c r="F35" s="130"/>
      <c r="G35" s="130"/>
      <c r="H35" s="130"/>
      <c r="I35" s="130"/>
      <c r="J35" s="130"/>
      <c r="K35" s="125"/>
      <c r="L35" s="125"/>
      <c r="M35" s="125"/>
      <c r="N35" s="125"/>
      <c r="O35" s="126"/>
    </row>
    <row r="36" spans="1:15" ht="31.5" customHeight="1">
      <c r="A36" s="335" t="s">
        <v>364</v>
      </c>
      <c r="B36" s="336"/>
      <c r="C36" s="336"/>
      <c r="D36" s="336"/>
      <c r="E36" s="336"/>
      <c r="F36" s="336"/>
      <c r="G36" s="336"/>
      <c r="H36" s="336"/>
      <c r="I36" s="336"/>
      <c r="J36" s="336"/>
      <c r="K36" s="125"/>
      <c r="L36" s="125"/>
      <c r="M36" s="125"/>
      <c r="N36" s="125"/>
      <c r="O36" s="126"/>
    </row>
    <row r="37" spans="1:15" ht="12.75">
      <c r="A37" s="127" t="s">
        <v>365</v>
      </c>
      <c r="B37" s="128"/>
      <c r="C37" s="128"/>
      <c r="D37" s="128"/>
      <c r="E37" s="128"/>
      <c r="F37" s="130"/>
      <c r="G37" s="130"/>
      <c r="H37" s="130"/>
      <c r="I37" s="130"/>
      <c r="J37" s="130"/>
      <c r="K37" s="125"/>
      <c r="L37" s="125"/>
      <c r="M37" s="125"/>
      <c r="N37" s="125"/>
      <c r="O37" s="126"/>
    </row>
    <row r="38" spans="1:15" ht="34.5" customHeight="1">
      <c r="A38" s="335" t="s">
        <v>366</v>
      </c>
      <c r="B38" s="336"/>
      <c r="C38" s="336"/>
      <c r="D38" s="336"/>
      <c r="E38" s="336"/>
      <c r="F38" s="336"/>
      <c r="G38" s="336"/>
      <c r="H38" s="336"/>
      <c r="I38" s="336"/>
      <c r="J38" s="336"/>
      <c r="K38" s="125"/>
      <c r="L38" s="125"/>
      <c r="M38" s="125"/>
      <c r="N38" s="125"/>
      <c r="O38" s="126"/>
    </row>
    <row r="39" spans="1:15" ht="12.75">
      <c r="A39" s="127" t="s">
        <v>367</v>
      </c>
      <c r="B39" s="128"/>
      <c r="C39" s="128"/>
      <c r="D39" s="128"/>
      <c r="E39" s="128"/>
      <c r="F39" s="130"/>
      <c r="G39" s="130"/>
      <c r="H39" s="130"/>
      <c r="I39" s="130"/>
      <c r="J39" s="130"/>
      <c r="K39" s="125"/>
      <c r="L39" s="125"/>
      <c r="M39" s="125"/>
      <c r="N39" s="125"/>
      <c r="O39" s="126"/>
    </row>
    <row r="40" spans="1:15" ht="21.75" customHeight="1">
      <c r="A40" s="335" t="s">
        <v>368</v>
      </c>
      <c r="B40" s="336"/>
      <c r="C40" s="336"/>
      <c r="D40" s="336"/>
      <c r="E40" s="336"/>
      <c r="F40" s="336"/>
      <c r="G40" s="336"/>
      <c r="H40" s="336"/>
      <c r="I40" s="336"/>
      <c r="J40" s="336"/>
      <c r="K40" s="125"/>
      <c r="L40" s="125"/>
      <c r="M40" s="125"/>
      <c r="N40" s="125"/>
      <c r="O40" s="126"/>
    </row>
  </sheetData>
  <sheetProtection/>
  <mergeCells count="16">
    <mergeCell ref="A30:J30"/>
    <mergeCell ref="A2:J2"/>
    <mergeCell ref="A4:J10"/>
    <mergeCell ref="A14:J14"/>
    <mergeCell ref="A16:J16"/>
    <mergeCell ref="A18:J18"/>
    <mergeCell ref="A32:J32"/>
    <mergeCell ref="A34:J34"/>
    <mergeCell ref="A36:J36"/>
    <mergeCell ref="A38:J38"/>
    <mergeCell ref="A40:J40"/>
    <mergeCell ref="A20:J20"/>
    <mergeCell ref="A22:J22"/>
    <mergeCell ref="A24:J24"/>
    <mergeCell ref="A26:J26"/>
    <mergeCell ref="A28:J28"/>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40:J40 A38:J38 A36:J36 A34:J34 A32:J32 A30:J30 A28:J28 A14 A18:J18 A16:J16 A22:J22 A24:J24 A26:J26 A20:J20">
      <formula1>4</formula1>
      <formula2>1000</formula2>
    </dataValidation>
  </dataValidations>
  <printOptions/>
  <pageMargins left="0.75" right="0.75" top="1" bottom="1" header="0.5" footer="0.5"/>
  <pageSetup horizontalDpi="600" verticalDpi="600" orientation="portrait" paperSize="9" scale="87" r:id="rId3"/>
  <rowBreaks count="1" manualBreakCount="1">
    <brk id="41"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Marina Korpar</cp:lastModifiedBy>
  <cp:lastPrinted>2017-10-30T09:07:32Z</cp:lastPrinted>
  <dcterms:created xsi:type="dcterms:W3CDTF">2008-10-17T11:51:54Z</dcterms:created>
  <dcterms:modified xsi:type="dcterms:W3CDTF">2017-10-30T09:18:42Z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